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296" windowWidth="24000" windowHeight="12210" tabRatio="269" activeTab="0"/>
  </bookViews>
  <sheets>
    <sheet name="CALCULATOR" sheetId="1" r:id="rId1"/>
    <sheet name="Formulas" sheetId="2" r:id="rId2"/>
    <sheet name="Filler" sheetId="3" state="hidden" r:id="rId3"/>
    <sheet name="N220-28" sheetId="4" state="hidden" r:id="rId4"/>
    <sheet name="Products" sheetId="5" r:id="rId5"/>
  </sheets>
  <definedNames>
    <definedName name="B_Two" localSheetId="0">'CALCULATOR'!#REF!</definedName>
    <definedName name="B_Two">#REF!</definedName>
    <definedName name="_xlnm.Print_Area" localSheetId="0">'CALCULATOR'!$B$1:$D$46</definedName>
  </definedNames>
  <calcPr fullCalcOnLoad="1"/>
</workbook>
</file>

<file path=xl/sharedStrings.xml><?xml version="1.0" encoding="utf-8"?>
<sst xmlns="http://schemas.openxmlformats.org/spreadsheetml/2006/main" count="1709" uniqueCount="346">
  <si>
    <t>OY</t>
  </si>
  <si>
    <t>PG</t>
  </si>
  <si>
    <t>QR</t>
  </si>
  <si>
    <t>QV</t>
  </si>
  <si>
    <t>MY</t>
  </si>
  <si>
    <t>BU</t>
  </si>
  <si>
    <t>TW</t>
  </si>
  <si>
    <t>RO</t>
  </si>
  <si>
    <t>YO</t>
  </si>
  <si>
    <t>PB</t>
  </si>
  <si>
    <t>LB</t>
  </si>
  <si>
    <t>GIL</t>
  </si>
  <si>
    <t>Grams</t>
  </si>
  <si>
    <t>Factor</t>
  </si>
  <si>
    <t>48ths</t>
  </si>
  <si>
    <t>Grams/</t>
  </si>
  <si>
    <t>UO</t>
  </si>
  <si>
    <t>Cost</t>
  </si>
  <si>
    <t>/Gram</t>
  </si>
  <si>
    <t>BLKD</t>
  </si>
  <si>
    <t>BLUD</t>
  </si>
  <si>
    <t>X</t>
  </si>
  <si>
    <t>TINT</t>
  </si>
  <si>
    <t>M300</t>
  </si>
  <si>
    <t>GRAMS/</t>
  </si>
  <si>
    <t>CHESTNUT</t>
  </si>
  <si>
    <t>CHERRY</t>
  </si>
  <si>
    <t>MAHOGANY</t>
  </si>
  <si>
    <t>CINNAMON</t>
  </si>
  <si>
    <t>STAIN</t>
  </si>
  <si>
    <t>FORMULA</t>
  </si>
  <si>
    <t>GRAM</t>
  </si>
  <si>
    <t>FLUID</t>
  </si>
  <si>
    <t>OUNCE</t>
  </si>
  <si>
    <t>GRAMS</t>
  </si>
  <si>
    <t>COST</t>
  </si>
  <si>
    <t>TPRED</t>
  </si>
  <si>
    <t>TPYEL</t>
  </si>
  <si>
    <t>GRED</t>
  </si>
  <si>
    <t>YELD</t>
  </si>
  <si>
    <t>ORAD</t>
  </si>
  <si>
    <t>REDD</t>
  </si>
  <si>
    <t>B20</t>
  </si>
  <si>
    <t>Select</t>
  </si>
  <si>
    <t>FACTOR</t>
  </si>
  <si>
    <t>GAL</t>
  </si>
  <si>
    <t>QT</t>
  </si>
  <si>
    <t>1 Oz</t>
  </si>
  <si>
    <t>GRAMS/FLUID Oz</t>
  </si>
  <si>
    <t>DYE</t>
  </si>
  <si>
    <t>Oz</t>
  </si>
  <si>
    <t>LISTS, LINKS, and VARIABLES</t>
  </si>
  <si>
    <t>Watch where you step…</t>
  </si>
  <si>
    <t>DARK WALNUT</t>
  </si>
  <si>
    <t>DARK OAK</t>
  </si>
  <si>
    <t>ORANGE</t>
  </si>
  <si>
    <t>GOLDEN OAK</t>
  </si>
  <si>
    <t>EARLY AMERICAN</t>
  </si>
  <si>
    <t>RED MAHOGANY</t>
  </si>
  <si>
    <t>PINT</t>
  </si>
  <si>
    <t>Stain</t>
  </si>
  <si>
    <t>Toner</t>
  </si>
  <si>
    <t>.50 = 1/96</t>
  </si>
  <si>
    <t>.25 = 1/2 of 1/96</t>
  </si>
  <si>
    <t>.75 = 1/96 + 1/2  0f 1/96</t>
  </si>
  <si>
    <t>DECIMAL TO 1/96 CONVERSION</t>
  </si>
  <si>
    <t>PRIMER:</t>
  </si>
  <si>
    <t>PAINT:</t>
  </si>
  <si>
    <t>5 GAL</t>
  </si>
  <si>
    <t>PIGMENTED</t>
  </si>
  <si>
    <t>SAMPLE</t>
  </si>
  <si>
    <t>OZS</t>
  </si>
  <si>
    <t>48TH</t>
  </si>
  <si>
    <t>TOTAL</t>
  </si>
  <si>
    <t>size</t>
  </si>
  <si>
    <t>grams/oz</t>
  </si>
  <si>
    <t>C160-36</t>
  </si>
  <si>
    <t>OUNCES</t>
  </si>
  <si>
    <t>STD STAIN</t>
  </si>
  <si>
    <t>ADD</t>
  </si>
  <si>
    <t>factor</t>
  </si>
  <si>
    <t>Start OZ'S</t>
  </si>
  <si>
    <t>End OZ'S</t>
  </si>
  <si>
    <t xml:space="preserve"> Stains + Pigments</t>
  </si>
  <si>
    <t>Sum of Std.</t>
  </si>
  <si>
    <t>Premixed Stain</t>
  </si>
  <si>
    <t>OZ - TOTAL</t>
  </si>
  <si>
    <t xml:space="preserve">     BVVBVC     </t>
  </si>
  <si>
    <t>dye in  ounces</t>
  </si>
  <si>
    <t>dye in grams</t>
  </si>
  <si>
    <t>TONER PIGMENT</t>
  </si>
  <si>
    <t>OZ'S IN</t>
  </si>
  <si>
    <t xml:space="preserve">SUM OF </t>
  </si>
  <si>
    <t>PIGMENTS</t>
  </si>
  <si>
    <t xml:space="preserve">SUM OZ'S OF </t>
  </si>
  <si>
    <t>SAMPLE OZ'S</t>
  </si>
  <si>
    <t>converted</t>
  </si>
  <si>
    <t xml:space="preserve"> oz</t>
  </si>
  <si>
    <t>DYE IS ALWAYS MEASURED IN GRAMS.</t>
  </si>
  <si>
    <t>LOGIC FOR G9:I13</t>
  </si>
  <si>
    <t>CONDIT FORMATING</t>
  </si>
  <si>
    <t>1 OZ</t>
  </si>
  <si>
    <t>TOTALS</t>
  </si>
  <si>
    <t xml:space="preserve"> </t>
  </si>
  <si>
    <t>C160-38</t>
  </si>
  <si>
    <t>.13 = 1/4 of 1/96</t>
  </si>
  <si>
    <t>.38 = 3/4 of 1/96</t>
  </si>
  <si>
    <t>.63 = 1 /96 + 1/4 of 1/96</t>
  </si>
  <si>
    <t>.88 = 1/96 + 3/4 0f 1/96</t>
  </si>
  <si>
    <t>Gil</t>
  </si>
  <si>
    <t>ADDED</t>
  </si>
  <si>
    <t>C160</t>
  </si>
  <si>
    <t>BASE</t>
  </si>
  <si>
    <t>DO NOT MOVE ANYTHING</t>
  </si>
  <si>
    <t>EXISTING WIPING STAIN FORMULA</t>
  </si>
  <si>
    <t>48THS</t>
  </si>
  <si>
    <t>DECIMAL</t>
  </si>
  <si>
    <t>COST/</t>
  </si>
  <si>
    <t>EQUIV.</t>
  </si>
  <si>
    <t>FACTOR*</t>
  </si>
  <si>
    <t>N/A</t>
  </si>
  <si>
    <t>/</t>
  </si>
  <si>
    <t>=</t>
  </si>
  <si>
    <t>+</t>
  </si>
  <si>
    <t>Stain to C2113 Paste Wood Filler Conversion Worksheet</t>
  </si>
  <si>
    <t xml:space="preserve"> Filler Qnty:</t>
  </si>
  <si>
    <t>ENTER ANY SIZE WIPING STAIN FORMULA, THE SPREADSHEET WILL AUTOMATICALLY CONVERT TO SIZE REQUESTED</t>
  </si>
  <si>
    <t>STAIN DATA</t>
  </si>
  <si>
    <t>PASTE WOOD FILLER  DATA</t>
  </si>
  <si>
    <t>C2113 PASTE WOOD FILLER</t>
  </si>
  <si>
    <t>PWFiller</t>
  </si>
  <si>
    <t>Formula</t>
  </si>
  <si>
    <t>48ths*</t>
  </si>
  <si>
    <r>
      <t xml:space="preserve">Enter </t>
    </r>
    <r>
      <rPr>
        <b/>
        <sz val="10"/>
        <color indexed="10"/>
        <rFont val="Arial"/>
        <family val="2"/>
      </rPr>
      <t>Q</t>
    </r>
    <r>
      <rPr>
        <b/>
        <sz val="10"/>
        <rFont val="Arial"/>
        <family val="2"/>
      </rPr>
      <t xml:space="preserve"> for Quart, </t>
    </r>
    <r>
      <rPr>
        <b/>
        <sz val="10"/>
        <color indexed="10"/>
        <rFont val="Arial"/>
        <family val="2"/>
      </rPr>
      <t>G</t>
    </r>
    <r>
      <rPr>
        <b/>
        <sz val="10"/>
        <rFont val="Arial"/>
        <family val="2"/>
      </rPr>
      <t xml:space="preserve"> for Gallon, and </t>
    </r>
    <r>
      <rPr>
        <b/>
        <sz val="10"/>
        <color indexed="10"/>
        <rFont val="Arial"/>
        <family val="2"/>
      </rPr>
      <t>5G</t>
    </r>
    <r>
      <rPr>
        <b/>
        <sz val="10"/>
        <rFont val="Arial"/>
        <family val="2"/>
      </rPr>
      <t xml:space="preserve"> for 5 Gallon</t>
    </r>
  </si>
  <si>
    <t>Glaze Qnty:</t>
  </si>
  <si>
    <t>GLAZE  DATA</t>
  </si>
  <si>
    <t>GLAZE</t>
  </si>
  <si>
    <t>GLAZE BASE</t>
  </si>
  <si>
    <t>Stain to N22028 Glaze Conversion Worksheet</t>
  </si>
  <si>
    <t xml:space="preserve">           N22028 GLAZE</t>
  </si>
  <si>
    <t>]</t>
  </si>
  <si>
    <t>Column1</t>
  </si>
  <si>
    <t>5GAL</t>
  </si>
  <si>
    <t xml:space="preserve">OZ'S </t>
  </si>
  <si>
    <t>Dye oz's</t>
  </si>
  <si>
    <t>normalized to 128 oz</t>
  </si>
  <si>
    <t>Butter Cream</t>
  </si>
  <si>
    <t>Cherry</t>
  </si>
  <si>
    <t>Chestnut Brown</t>
  </si>
  <si>
    <t>Chocolate</t>
  </si>
  <si>
    <t>Cinnamon</t>
  </si>
  <si>
    <t>Dark Cherry</t>
  </si>
  <si>
    <t>Dark Oak</t>
  </si>
  <si>
    <t>Fruitwood</t>
  </si>
  <si>
    <t>Honey</t>
  </si>
  <si>
    <t>Honey Pecan</t>
  </si>
  <si>
    <t>Light Oak</t>
  </si>
  <si>
    <t>Mahogany</t>
  </si>
  <si>
    <t>Medium Oak</t>
  </si>
  <si>
    <t>Merlot</t>
  </si>
  <si>
    <t>Nutmeg</t>
  </si>
  <si>
    <t>Pecan</t>
  </si>
  <si>
    <t>Pine</t>
  </si>
  <si>
    <t>Taupe</t>
  </si>
  <si>
    <t>Victorian Cherry</t>
  </si>
  <si>
    <t>Almond</t>
  </si>
  <si>
    <t>Amber</t>
  </si>
  <si>
    <t>Amber Cherry</t>
  </si>
  <si>
    <t>American Maple</t>
  </si>
  <si>
    <t>Cedar</t>
  </si>
  <si>
    <t>Chestnut</t>
  </si>
  <si>
    <t>Crimson Fire</t>
  </si>
  <si>
    <t>Dark Mahogany</t>
  </si>
  <si>
    <t>Deep Walnut</t>
  </si>
  <si>
    <t>Desert Smoke</t>
  </si>
  <si>
    <t>Early American</t>
  </si>
  <si>
    <t>Ebony</t>
  </si>
  <si>
    <t>Fruit wood</t>
  </si>
  <si>
    <t>Golden oak</t>
  </si>
  <si>
    <t>Harvest</t>
  </si>
  <si>
    <t>Iced White</t>
  </si>
  <si>
    <t>Mojave</t>
  </si>
  <si>
    <t>Old Mexico</t>
  </si>
  <si>
    <t>Pearl Mist</t>
  </si>
  <si>
    <t>Provincial</t>
  </si>
  <si>
    <t>Puritan Pine</t>
  </si>
  <si>
    <t>Red Mahogany</t>
  </si>
  <si>
    <t>Rich Mahogany</t>
  </si>
  <si>
    <t>Sage</t>
  </si>
  <si>
    <t>Special Walnut</t>
  </si>
  <si>
    <t>Suede</t>
  </si>
  <si>
    <t>Sunset</t>
  </si>
  <si>
    <t>Teak</t>
  </si>
  <si>
    <t>Vintage Mahogany</t>
  </si>
  <si>
    <t>Wheat</t>
  </si>
  <si>
    <t>RU</t>
  </si>
  <si>
    <t>BRND</t>
  </si>
  <si>
    <t>Wiping Stains</t>
  </si>
  <si>
    <t>Spray Stains</t>
  </si>
  <si>
    <t>Clear base 30-1004.00</t>
  </si>
  <si>
    <t>Clear base 36-6001.00</t>
  </si>
  <si>
    <t>ALMOND</t>
  </si>
  <si>
    <t>BUTTER CREAM</t>
  </si>
  <si>
    <t>Low HAPs Sanding Sealer</t>
  </si>
  <si>
    <t>Lacquer Thinner</t>
  </si>
  <si>
    <t>AMBER</t>
  </si>
  <si>
    <t>Pro Clear Sanding Sealer</t>
  </si>
  <si>
    <t>n-Butyl Acetate</t>
  </si>
  <si>
    <t>AMBER CHERRY</t>
  </si>
  <si>
    <t>CHESTNUT BROWN</t>
  </si>
  <si>
    <t>Hyplex Ultra High Solids Lacquer</t>
  </si>
  <si>
    <t>Base Toner Clear Base</t>
  </si>
  <si>
    <t>No HAP Lacq Thinner</t>
  </si>
  <si>
    <t>AMERICAN MAPLE</t>
  </si>
  <si>
    <t>CHOCOLATE</t>
  </si>
  <si>
    <t>DuraCat 550 WW Precat Sealer</t>
  </si>
  <si>
    <t>Wiping Stain Clear Base</t>
  </si>
  <si>
    <t>Lacquer Retarder</t>
  </si>
  <si>
    <t>CEDAR</t>
  </si>
  <si>
    <t>DuraCat 275 WW Precat Sealer</t>
  </si>
  <si>
    <t>240 VOC Wiping Stain Clear Base</t>
  </si>
  <si>
    <t>Acetone</t>
  </si>
  <si>
    <t>DARK CHERRY</t>
  </si>
  <si>
    <t>CataLast 680 VOC WW</t>
  </si>
  <si>
    <t>Oil Base Glaze Neutral</t>
  </si>
  <si>
    <t>DuraCat 550 VOC WW</t>
  </si>
  <si>
    <t>WB Spray Stain - Clear Base</t>
  </si>
  <si>
    <t>FRUITWOOD</t>
  </si>
  <si>
    <t>DuraCat 275 VOC WW</t>
  </si>
  <si>
    <t>WB Wiping Stain - Clear Base</t>
  </si>
  <si>
    <t>CRIMSON FIRE</t>
  </si>
  <si>
    <t>HONEY</t>
  </si>
  <si>
    <t>CataLuxe 680 VOC Hi-Build</t>
  </si>
  <si>
    <t>24020x</t>
  </si>
  <si>
    <t>WB Glaze - Clear Base</t>
  </si>
  <si>
    <t>HONEY PECAN</t>
  </si>
  <si>
    <t>DuraFlex II 550 WW HCV Sealer</t>
  </si>
  <si>
    <t>DARK MAHOGANY</t>
  </si>
  <si>
    <t>LIGHT OAK</t>
  </si>
  <si>
    <t>CrystalVar 275 WW CV Sealer</t>
  </si>
  <si>
    <t>DuraFlex II 550 WW HCV</t>
  </si>
  <si>
    <t>DEEP WALNUT</t>
  </si>
  <si>
    <t>MEDIUM OAK</t>
  </si>
  <si>
    <t>EnduroPlus</t>
  </si>
  <si>
    <t>DESERT SMOKE</t>
  </si>
  <si>
    <t>MERLOT</t>
  </si>
  <si>
    <t>EnduroPlus 550 VOC</t>
  </si>
  <si>
    <t>NUTMEG</t>
  </si>
  <si>
    <t>CrystalVar 550 VOC WW</t>
  </si>
  <si>
    <t>EBONY</t>
  </si>
  <si>
    <t>PECAN</t>
  </si>
  <si>
    <t>CrystalVar 275 VOC WW</t>
  </si>
  <si>
    <t>PINE</t>
  </si>
  <si>
    <t>Pro Hi-Build Primer White</t>
  </si>
  <si>
    <t>TAUPE</t>
  </si>
  <si>
    <t>ColorPlex 680 VOC Black</t>
  </si>
  <si>
    <t>HARVEST</t>
  </si>
  <si>
    <t>VICTORIAN CHERRY</t>
  </si>
  <si>
    <t>Hi-Build Lacquer Undercoat</t>
  </si>
  <si>
    <t>ChomaCat Precat White</t>
  </si>
  <si>
    <t>ICED WHITE</t>
  </si>
  <si>
    <t>MiraVar 550 CV Primer White</t>
  </si>
  <si>
    <t>MiraVar 550 VOC CV White</t>
  </si>
  <si>
    <t>MOJAVE</t>
  </si>
  <si>
    <t>MiraVar 275 VOC CV White</t>
  </si>
  <si>
    <t>OLD MEXICO</t>
  </si>
  <si>
    <t>PEARL MIST</t>
  </si>
  <si>
    <t>PROVINCIAL</t>
  </si>
  <si>
    <t>PURITAN PINE</t>
  </si>
  <si>
    <t>RICH MAHOGANY</t>
  </si>
  <si>
    <t>SAGE</t>
  </si>
  <si>
    <t>SPECIAL WALNUT</t>
  </si>
  <si>
    <t>SUEDE</t>
  </si>
  <si>
    <t>SUNSET</t>
  </si>
  <si>
    <t>TEAK</t>
  </si>
  <si>
    <t>VINTAGE MAHOGANY</t>
  </si>
  <si>
    <t>WHEAT</t>
  </si>
  <si>
    <t>WIPING STAIN</t>
  </si>
  <si>
    <t>8 OZ</t>
  </si>
  <si>
    <t>SPRAY STAIN</t>
  </si>
  <si>
    <t>BRN</t>
  </si>
  <si>
    <t>OZ DYE</t>
  </si>
  <si>
    <t>GILSONITE</t>
  </si>
  <si>
    <t>Raw Formula Ounces</t>
  </si>
  <si>
    <t>TOTAL OUNCES</t>
  </si>
  <si>
    <t>16 Oz/Gal Tint Load</t>
  </si>
  <si>
    <t xml:space="preserve">MAX TINT LOAD: </t>
  </si>
  <si>
    <t>PRODUCT</t>
  </si>
  <si>
    <t>Low HAP Spray Stain Clear Base</t>
  </si>
  <si>
    <t>Low VOC Spray Stain Clear Base</t>
  </si>
  <si>
    <t>Tint Loads</t>
  </si>
  <si>
    <t>Oz/Gal</t>
  </si>
  <si>
    <t xml:space="preserve">PIGMENTS </t>
  </si>
  <si>
    <t xml:space="preserve">DYES </t>
  </si>
  <si>
    <t xml:space="preserve">FORMULA TOTAL: </t>
  </si>
  <si>
    <t>NEW SPRAY STAINS</t>
  </si>
  <si>
    <t>ColorTone SPRAY STAINS</t>
  </si>
  <si>
    <t>ColorTone WIPING STAINS</t>
  </si>
  <si>
    <t>NEW STAINS</t>
  </si>
  <si>
    <t>Weights</t>
  </si>
  <si>
    <t>grams/ Oz</t>
  </si>
  <si>
    <t>Formula By Weight</t>
  </si>
  <si>
    <t>Total Grams</t>
  </si>
  <si>
    <t>4 OZ</t>
  </si>
  <si>
    <t>Wiping Stain Base</t>
  </si>
  <si>
    <t>Spray Stain Base</t>
  </si>
  <si>
    <t>Added</t>
  </si>
  <si>
    <t>Total</t>
  </si>
  <si>
    <t>Volume</t>
  </si>
  <si>
    <t>Weight</t>
  </si>
  <si>
    <t>Ounces</t>
  </si>
  <si>
    <t>CHECK</t>
  </si>
  <si>
    <t>TOTALGRAMS</t>
  </si>
  <si>
    <t>BY VOLUME FORMULA</t>
  </si>
  <si>
    <t>BY WEIGHT FORMULA</t>
  </si>
  <si>
    <t>GRAM FORMULA</t>
  </si>
  <si>
    <t>VOLUME OUNCES</t>
  </si>
  <si>
    <t>Oz/Gal  TINT LOAD</t>
  </si>
  <si>
    <t xml:space="preserve">TOTAL GRAMS: </t>
  </si>
  <si>
    <t xml:space="preserve">TOTAL FORMULA OZ: </t>
  </si>
  <si>
    <t>Ron Bryze   6/2013</t>
  </si>
  <si>
    <t/>
  </si>
  <si>
    <t>Formula Conversions</t>
  </si>
  <si>
    <t>Start by choosing the base and the desired size you want your formula converted to.</t>
  </si>
  <si>
    <t xml:space="preserve">STAIN OZ's: </t>
  </si>
  <si>
    <t>If you want to blend several ColorTone stains together list the quantities under "STAIN OZ's"</t>
  </si>
  <si>
    <t>Add any amount of base or colorant you want</t>
  </si>
  <si>
    <t>ADD GRAMS:</t>
  </si>
  <si>
    <t>ADD:</t>
  </si>
  <si>
    <t>Fron "ADD:" by VOLUME</t>
  </si>
  <si>
    <t>To hh36</t>
  </si>
  <si>
    <t>To hh42</t>
  </si>
  <si>
    <t>To hh48</t>
  </si>
  <si>
    <t>To hh53</t>
  </si>
  <si>
    <t>Tint Load Logic</t>
  </si>
  <si>
    <t>GW31:36</t>
  </si>
  <si>
    <t>GF37:42</t>
  </si>
  <si>
    <t>GF43:48</t>
  </si>
  <si>
    <t>GF49:53</t>
  </si>
  <si>
    <t>Grams/OZ Logic</t>
  </si>
  <si>
    <t>This formula will only ADD in a sample size from the STAIN volume formula then convert it to grams and allow you to additional grams of base and colorants. Formulas for Primers, Paint and Glazes must be entered directly in grams.</t>
  </si>
  <si>
    <t xml:space="preserve">This program lets you convert any size sample to 4oz, 8 oz, Pint, Quart, Gallon and 5 Gallon formulas in both volume and weight. You can even choose existing ColorTool formulas and add to them. There is even a tint load calculation . All sample sizes and products are chosen from drop down lists. </t>
  </si>
  <si>
    <t xml:space="preserve">CONVERT SAMPLE TO:  </t>
  </si>
  <si>
    <t>Volume or Weight Logic</t>
  </si>
  <si>
    <t>Wt 2</t>
  </si>
  <si>
    <t>Vol  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</si>
</sst>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
    <numFmt numFmtId="167" formatCode="0.0000"/>
    <numFmt numFmtId="168" formatCode="#,##0.0000"/>
    <numFmt numFmtId="169" formatCode="0.000"/>
    <numFmt numFmtId="170" formatCode="#,##0.0"/>
  </numFmts>
  <fonts count="120">
    <font>
      <sz val="10"/>
      <name val="Arial"/>
      <family val="0"/>
    </font>
    <font>
      <sz val="11"/>
      <color indexed="8"/>
      <name val="Calibri"/>
      <family val="2"/>
    </font>
    <font>
      <b/>
      <sz val="10"/>
      <name val="Arial"/>
      <family val="2"/>
    </font>
    <font>
      <b/>
      <sz val="8"/>
      <name val="Arial"/>
      <family val="2"/>
    </font>
    <font>
      <sz val="14"/>
      <name val="Arial"/>
      <family val="2"/>
    </font>
    <font>
      <sz val="8"/>
      <name val="Arial"/>
      <family val="2"/>
    </font>
    <font>
      <sz val="12"/>
      <name val="Arial"/>
      <family val="2"/>
    </font>
    <font>
      <b/>
      <sz val="12"/>
      <name val="Arial"/>
      <family val="2"/>
    </font>
    <font>
      <b/>
      <sz val="14"/>
      <color indexed="10"/>
      <name val="Arial"/>
      <family val="2"/>
    </font>
    <font>
      <b/>
      <sz val="14"/>
      <name val="Arial"/>
      <family val="2"/>
    </font>
    <font>
      <sz val="14"/>
      <color indexed="8"/>
      <name val="Arial"/>
      <family val="2"/>
    </font>
    <font>
      <b/>
      <sz val="16"/>
      <name val="Arial"/>
      <family val="2"/>
    </font>
    <font>
      <sz val="16"/>
      <name val="Arial"/>
      <family val="2"/>
    </font>
    <font>
      <sz val="16"/>
      <color indexed="57"/>
      <name val="Arial"/>
      <family val="2"/>
    </font>
    <font>
      <sz val="14"/>
      <color indexed="57"/>
      <name val="Arial"/>
      <family val="2"/>
    </font>
    <font>
      <b/>
      <sz val="14"/>
      <color indexed="8"/>
      <name val="Arial"/>
      <family val="2"/>
    </font>
    <font>
      <sz val="10"/>
      <color indexed="9"/>
      <name val="Arial"/>
      <family val="2"/>
    </font>
    <font>
      <sz val="24"/>
      <name val="Arial"/>
      <family val="2"/>
    </font>
    <font>
      <b/>
      <sz val="10"/>
      <color indexed="10"/>
      <name val="Arial"/>
      <family val="2"/>
    </font>
    <font>
      <sz val="9"/>
      <name val="Arial"/>
      <family val="2"/>
    </font>
    <font>
      <sz val="12"/>
      <color indexed="9"/>
      <name val="Arial"/>
      <family val="2"/>
    </font>
    <font>
      <b/>
      <sz val="12"/>
      <color indexed="63"/>
      <name val="Arial"/>
      <family val="2"/>
    </font>
    <font>
      <sz val="12"/>
      <color indexed="8"/>
      <name val="Arial"/>
      <family val="2"/>
    </font>
    <font>
      <b/>
      <sz val="10"/>
      <color indexed="8"/>
      <name val="Arial"/>
      <family val="2"/>
    </font>
    <font>
      <b/>
      <sz val="12"/>
      <color indexed="22"/>
      <name val="Arial"/>
      <family val="2"/>
    </font>
    <font>
      <sz val="10"/>
      <color indexed="23"/>
      <name val="Arial"/>
      <family val="2"/>
    </font>
    <font>
      <sz val="16"/>
      <color indexed="11"/>
      <name val="Arial"/>
      <family val="2"/>
    </font>
    <font>
      <b/>
      <sz val="12"/>
      <color indexed="8"/>
      <name val="Arial"/>
      <family val="2"/>
    </font>
    <font>
      <sz val="10"/>
      <color indexed="10"/>
      <name val="Arial"/>
      <family val="2"/>
    </font>
    <font>
      <sz val="10"/>
      <color indexed="8"/>
      <name val="Arial"/>
      <family val="2"/>
    </font>
    <font>
      <sz val="26"/>
      <name val="Arial"/>
      <family val="2"/>
    </font>
    <font>
      <b/>
      <sz val="14"/>
      <color indexed="11"/>
      <name val="Arial"/>
      <family val="2"/>
    </font>
    <font>
      <sz val="10"/>
      <color indexed="63"/>
      <name val="Arial"/>
      <family val="2"/>
    </font>
    <font>
      <sz val="16"/>
      <color indexed="8"/>
      <name val="Arial"/>
      <family val="2"/>
    </font>
    <font>
      <b/>
      <sz val="16"/>
      <color indexed="8"/>
      <name val="Arial"/>
      <family val="2"/>
    </font>
    <font>
      <b/>
      <sz val="14"/>
      <color indexed="63"/>
      <name val="Arial"/>
      <family val="2"/>
    </font>
    <font>
      <b/>
      <sz val="14"/>
      <color indexed="22"/>
      <name val="Arial"/>
      <family val="2"/>
    </font>
    <font>
      <sz val="20"/>
      <name val="Arial"/>
      <family val="2"/>
    </font>
    <font>
      <sz val="14"/>
      <color indexed="10"/>
      <name val="Arial"/>
      <family val="2"/>
    </font>
    <font>
      <b/>
      <sz val="12"/>
      <color indexed="10"/>
      <name val="Arial"/>
      <family val="2"/>
    </font>
    <font>
      <sz val="10"/>
      <color indexed="11"/>
      <name val="Arial"/>
      <family val="2"/>
    </font>
    <font>
      <b/>
      <sz val="26"/>
      <name val="Arial"/>
      <family val="2"/>
    </font>
    <font>
      <sz val="14"/>
      <color indexed="9"/>
      <name val="Arial"/>
      <family val="2"/>
    </font>
    <font>
      <sz val="36"/>
      <name val="Arial"/>
      <family val="2"/>
    </font>
    <font>
      <b/>
      <sz val="24"/>
      <name val="Arial"/>
      <family val="2"/>
    </font>
    <font>
      <b/>
      <sz val="18"/>
      <name val="Arial"/>
      <family val="2"/>
    </font>
    <font>
      <b/>
      <sz val="20"/>
      <name val="Arial"/>
      <family val="2"/>
    </font>
    <font>
      <b/>
      <sz val="10"/>
      <color indexed="23"/>
      <name val="Arial"/>
      <family val="2"/>
    </font>
    <font>
      <sz val="9"/>
      <color indexed="63"/>
      <name val="Arial"/>
      <family val="2"/>
    </font>
    <font>
      <i/>
      <sz val="12"/>
      <name val="Arial"/>
      <family val="2"/>
    </font>
    <font>
      <b/>
      <sz val="1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8"/>
      <name val="Arial"/>
      <family val="2"/>
    </font>
    <font>
      <b/>
      <sz val="10"/>
      <color indexed="62"/>
      <name val="Arial"/>
      <family val="2"/>
    </font>
    <font>
      <sz val="12"/>
      <color indexed="18"/>
      <name val="Times New Roman"/>
      <family val="1"/>
    </font>
    <font>
      <sz val="14"/>
      <color indexed="17"/>
      <name val="Arial"/>
      <family val="2"/>
    </font>
    <font>
      <sz val="14"/>
      <color indexed="23"/>
      <name val="Arial"/>
      <family val="2"/>
    </font>
    <font>
      <b/>
      <sz val="14"/>
      <color indexed="17"/>
      <name val="Arial"/>
      <family val="2"/>
    </font>
    <font>
      <sz val="14"/>
      <color indexed="18"/>
      <name val="Arial"/>
      <family val="2"/>
    </font>
    <font>
      <sz val="10"/>
      <color indexed="17"/>
      <name val="Arial"/>
      <family val="2"/>
    </font>
    <font>
      <b/>
      <sz val="14"/>
      <color indexed="55"/>
      <name val="Arial"/>
      <family val="2"/>
    </font>
    <font>
      <b/>
      <sz val="14"/>
      <color indexed="23"/>
      <name val="Arial"/>
      <family val="2"/>
    </font>
    <font>
      <sz val="10"/>
      <color indexed="55"/>
      <name val="Arial"/>
      <family val="2"/>
    </font>
    <font>
      <sz val="10"/>
      <color indexed="63"/>
      <name val="Arial Unicode MS"/>
      <family val="2"/>
    </font>
    <font>
      <b/>
      <sz val="16"/>
      <color indexed="9"/>
      <name val="Arial"/>
      <family val="2"/>
    </font>
    <font>
      <b/>
      <i/>
      <sz val="14"/>
      <color indexed="10"/>
      <name val="Arial"/>
      <family val="2"/>
    </font>
    <font>
      <b/>
      <sz val="14"/>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000080"/>
      <name val="Arial"/>
      <family val="2"/>
    </font>
    <font>
      <b/>
      <sz val="10"/>
      <color theme="3" tint="0.39998000860214233"/>
      <name val="Arial"/>
      <family val="2"/>
    </font>
    <font>
      <sz val="12"/>
      <color rgb="FF000080"/>
      <name val="Times New Roman"/>
      <family val="1"/>
    </font>
    <font>
      <sz val="14"/>
      <color rgb="FF00B050"/>
      <name val="Arial"/>
      <family val="2"/>
    </font>
    <font>
      <sz val="14"/>
      <color theme="0" tint="-0.4999699890613556"/>
      <name val="Arial"/>
      <family val="2"/>
    </font>
    <font>
      <sz val="10"/>
      <color theme="0" tint="-0.4999699890613556"/>
      <name val="Arial"/>
      <family val="2"/>
    </font>
    <font>
      <b/>
      <sz val="14"/>
      <color rgb="FF00B050"/>
      <name val="Arial"/>
      <family val="2"/>
    </font>
    <font>
      <sz val="14"/>
      <color rgb="FF000080"/>
      <name val="Arial"/>
      <family val="2"/>
    </font>
    <font>
      <sz val="10"/>
      <color rgb="FF00B050"/>
      <name val="Arial"/>
      <family val="2"/>
    </font>
    <font>
      <b/>
      <sz val="14"/>
      <color rgb="FFFF0000"/>
      <name val="Arial"/>
      <family val="2"/>
    </font>
    <font>
      <b/>
      <sz val="14"/>
      <color theme="0" tint="-0.24997000396251678"/>
      <name val="Arial"/>
      <family val="2"/>
    </font>
    <font>
      <b/>
      <sz val="14"/>
      <color theme="0" tint="-0.4999699890613556"/>
      <name val="Arial"/>
      <family val="2"/>
    </font>
    <font>
      <sz val="10"/>
      <color theme="0" tint="-0.24997000396251678"/>
      <name val="Arial"/>
      <family val="2"/>
    </font>
    <font>
      <sz val="10"/>
      <color rgb="FF2C2C29"/>
      <name val="Arial Unicode MS"/>
      <family val="2"/>
    </font>
    <font>
      <sz val="10"/>
      <color theme="1"/>
      <name val="Arial"/>
      <family val="2"/>
    </font>
    <font>
      <b/>
      <sz val="14"/>
      <color rgb="FF00FF00"/>
      <name val="Arial"/>
      <family val="2"/>
    </font>
    <font>
      <sz val="10"/>
      <color theme="0"/>
      <name val="Arial"/>
      <family val="2"/>
    </font>
    <font>
      <b/>
      <sz val="16"/>
      <color theme="0"/>
      <name val="Arial"/>
      <family val="2"/>
    </font>
    <font>
      <b/>
      <i/>
      <sz val="14"/>
      <color rgb="FFFF0000"/>
      <name val="Arial"/>
      <family val="2"/>
    </font>
    <font>
      <b/>
      <sz val="14"/>
      <color theme="0"/>
      <name val="Arial"/>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47"/>
        <bgColor indexed="64"/>
      </patternFill>
    </fill>
    <fill>
      <patternFill patternType="solid">
        <fgColor indexed="57"/>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50"/>
        <bgColor indexed="64"/>
      </patternFill>
    </fill>
    <fill>
      <patternFill patternType="solid">
        <fgColor indexed="46"/>
        <bgColor indexed="64"/>
      </patternFill>
    </fill>
    <fill>
      <patternFill patternType="solid">
        <fgColor indexed="11"/>
        <bgColor indexed="64"/>
      </patternFill>
    </fill>
    <fill>
      <patternFill patternType="solid">
        <fgColor indexed="51"/>
        <bgColor indexed="64"/>
      </patternFill>
    </fill>
    <fill>
      <patternFill patternType="solid">
        <fgColor indexed="14"/>
        <bgColor indexed="64"/>
      </patternFill>
    </fill>
    <fill>
      <patternFill patternType="solid">
        <fgColor indexed="53"/>
        <bgColor indexed="64"/>
      </patternFill>
    </fill>
    <fill>
      <patternFill patternType="solid">
        <fgColor indexed="31"/>
        <bgColor indexed="64"/>
      </patternFill>
    </fill>
    <fill>
      <patternFill patternType="solid">
        <fgColor indexed="54"/>
        <bgColor indexed="64"/>
      </patternFill>
    </fill>
    <fill>
      <patternFill patternType="solid">
        <fgColor rgb="FFFFFF00"/>
        <bgColor indexed="64"/>
      </patternFill>
    </fill>
    <fill>
      <patternFill patternType="solid">
        <fgColor theme="0"/>
        <bgColor indexed="64"/>
      </patternFill>
    </fill>
    <fill>
      <patternFill patternType="solid">
        <fgColor theme="9" tint="-0.24997000396251678"/>
        <bgColor indexed="64"/>
      </patternFill>
    </fill>
    <fill>
      <patternFill patternType="solid">
        <fgColor rgb="FF00B050"/>
        <bgColor indexed="64"/>
      </patternFill>
    </fill>
    <fill>
      <gradientFill degree="90">
        <stop position="0">
          <color theme="0"/>
        </stop>
        <stop position="1">
          <color rgb="FFC00000"/>
        </stop>
      </gradientFill>
    </fill>
    <fill>
      <patternFill patternType="solid">
        <fgColor theme="0" tint="-0.24997000396251678"/>
        <bgColor indexed="64"/>
      </patternFill>
    </fill>
    <fill>
      <patternFill patternType="solid">
        <fgColor theme="0" tint="-0.4999699890613556"/>
        <bgColor indexed="64"/>
      </patternFill>
    </fill>
    <fill>
      <patternFill patternType="solid">
        <fgColor theme="3" tint="0.5999900102615356"/>
        <bgColor indexed="64"/>
      </patternFill>
    </fill>
    <fill>
      <patternFill patternType="solid">
        <fgColor rgb="FFFF0000"/>
        <bgColor indexed="64"/>
      </patternFill>
    </fill>
    <fill>
      <patternFill patternType="solid">
        <fgColor rgb="FF92D050"/>
        <bgColor indexed="64"/>
      </patternFill>
    </fill>
    <fill>
      <patternFill patternType="solid">
        <fgColor rgb="FF00FF00"/>
        <bgColor indexed="64"/>
      </patternFill>
    </fill>
    <fill>
      <patternFill patternType="solid">
        <fgColor theme="6" tint="-0.24997000396251678"/>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style="thin"/>
      <top/>
      <bottom/>
    </border>
    <border>
      <left style="thin"/>
      <right style="thin"/>
      <top/>
      <bottom/>
    </border>
    <border>
      <left style="thin"/>
      <right style="thin"/>
      <top/>
      <bottom style="thin"/>
    </border>
    <border>
      <left style="medium"/>
      <right style="medium"/>
      <top/>
      <bottom style="medium"/>
    </border>
    <border>
      <left style="medium"/>
      <right style="medium"/>
      <top style="medium"/>
      <bottom style="thin"/>
    </border>
    <border>
      <left style="medium"/>
      <right style="medium"/>
      <top/>
      <bottom style="thin"/>
    </border>
    <border>
      <left style="medium"/>
      <right/>
      <top/>
      <bottom style="medium"/>
    </border>
    <border>
      <left/>
      <right style="thin"/>
      <top style="thin"/>
      <bottom/>
    </border>
    <border>
      <left/>
      <right style="thin"/>
      <top/>
      <bottom style="thin"/>
    </border>
    <border>
      <left style="thin"/>
      <right/>
      <top/>
      <bottom/>
    </border>
    <border>
      <left style="thin"/>
      <right/>
      <top/>
      <bottom style="thin"/>
    </border>
    <border>
      <left style="medium"/>
      <right style="medium"/>
      <top style="medium"/>
      <bottom/>
    </border>
    <border>
      <left style="thin"/>
      <right style="thin"/>
      <top style="thin"/>
      <bottom/>
    </border>
    <border>
      <left/>
      <right/>
      <top style="thin"/>
      <bottom/>
    </border>
    <border>
      <left style="thin"/>
      <right/>
      <top style="thin"/>
      <bottom style="thin"/>
    </border>
    <border>
      <left style="thin"/>
      <right/>
      <top style="thin"/>
      <bottom/>
    </border>
    <border>
      <left/>
      <right/>
      <top/>
      <bottom style="thin"/>
    </border>
    <border>
      <left style="medium"/>
      <right style="medium"/>
      <top/>
      <bottom/>
    </border>
    <border>
      <left style="medium"/>
      <right/>
      <top/>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right/>
      <top/>
      <bottom style="medium"/>
    </border>
    <border>
      <left/>
      <right style="medium"/>
      <top/>
      <bottom style="medium"/>
    </border>
    <border>
      <left/>
      <right style="medium"/>
      <top/>
      <bottom/>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style="medium"/>
      <top style="thin"/>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thin"/>
      <bottom style="medium"/>
    </border>
    <border>
      <left style="thin"/>
      <right style="medium"/>
      <top style="medium"/>
      <bottom style="thin"/>
    </border>
    <border>
      <left style="thin"/>
      <right/>
      <top style="medium"/>
      <bottom style="thin"/>
    </border>
    <border>
      <left style="medium"/>
      <right style="thin"/>
      <top style="thin"/>
      <bottom/>
    </border>
    <border>
      <left style="medium"/>
      <right style="thin"/>
      <top/>
      <bottom style="thin"/>
    </border>
    <border>
      <left/>
      <right style="medium"/>
      <top style="thin"/>
      <bottom/>
    </border>
    <border>
      <left style="medium"/>
      <right style="thin"/>
      <top/>
      <bottom/>
    </border>
    <border>
      <left/>
      <right style="medium"/>
      <top/>
      <bottom style="thin"/>
    </border>
    <border>
      <left style="thin"/>
      <right style="medium"/>
      <top/>
      <bottom style="thin"/>
    </border>
    <border>
      <left style="thin"/>
      <right style="medium"/>
      <top style="thin"/>
      <bottom/>
    </border>
    <border>
      <left style="medium"/>
      <right/>
      <top style="thin"/>
      <bottom style="thin"/>
    </border>
    <border>
      <left/>
      <right style="medium"/>
      <top style="thin"/>
      <bottom style="thin"/>
    </border>
    <border>
      <left style="thin"/>
      <right style="medium"/>
      <top/>
      <bottom/>
    </border>
    <border>
      <left style="medium"/>
      <right style="thin"/>
      <top/>
      <bottom style="medium"/>
    </border>
    <border>
      <left/>
      <right style="thin"/>
      <top/>
      <bottom style="medium"/>
    </border>
    <border>
      <left style="thin"/>
      <right style="thin"/>
      <top style="thin"/>
      <bottom style="medium"/>
    </border>
    <border>
      <left/>
      <right/>
      <top style="thin"/>
      <bottom style="thin"/>
    </border>
    <border>
      <left style="medium"/>
      <right/>
      <top/>
      <bottom style="thin"/>
    </border>
    <border>
      <left style="medium"/>
      <right/>
      <top style="thin"/>
      <bottom style="medium"/>
    </border>
    <border>
      <left/>
      <right style="medium"/>
      <top style="thin"/>
      <bottom style="medium"/>
    </border>
    <border>
      <left style="thin"/>
      <right style="medium"/>
      <top/>
      <bottom style="medium"/>
    </border>
    <border>
      <left style="medium"/>
      <right/>
      <top style="thin"/>
      <bottom/>
    </border>
    <border>
      <left style="medium"/>
      <right style="thin"/>
      <top style="medium"/>
      <bottom/>
    </border>
    <border>
      <left style="thin"/>
      <right style="thin"/>
      <top style="medium"/>
      <bottom style="thin"/>
    </border>
    <border>
      <left/>
      <right style="thin"/>
      <top style="medium"/>
      <bottom/>
    </border>
    <border>
      <left style="thin"/>
      <right>
        <color indexed="63"/>
      </right>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92" fillId="30" borderId="1" applyNumberFormat="0" applyAlignment="0" applyProtection="0"/>
    <xf numFmtId="0" fontId="93" fillId="0" borderId="6" applyNumberFormat="0" applyFill="0" applyAlignment="0" applyProtection="0"/>
    <xf numFmtId="0" fontId="94" fillId="31"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0" fillId="32" borderId="7" applyNumberFormat="0" applyFont="0" applyAlignment="0" applyProtection="0"/>
    <xf numFmtId="0" fontId="95" fillId="27" borderId="8" applyNumberFormat="0" applyAlignment="0" applyProtection="0"/>
    <xf numFmtId="9" fontId="0"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cellStyleXfs>
  <cellXfs count="983">
    <xf numFmtId="0" fontId="0" fillId="0" borderId="0" xfId="0" applyAlignment="1">
      <alignment/>
    </xf>
    <xf numFmtId="0" fontId="0" fillId="0" borderId="0" xfId="0" applyBorder="1" applyAlignment="1">
      <alignment/>
    </xf>
    <xf numFmtId="0" fontId="0" fillId="0" borderId="10" xfId="0" applyBorder="1"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0" fillId="0" borderId="11" xfId="0" applyBorder="1" applyAlignment="1" applyProtection="1">
      <alignment/>
      <protection/>
    </xf>
    <xf numFmtId="0" fontId="0" fillId="0" borderId="12" xfId="0" applyBorder="1" applyAlignment="1">
      <alignment/>
    </xf>
    <xf numFmtId="0" fontId="0" fillId="0" borderId="0" xfId="0" applyAlignment="1">
      <alignment horizontal="center"/>
    </xf>
    <xf numFmtId="0" fontId="2" fillId="0" borderId="0" xfId="0" applyFont="1" applyBorder="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horizontal="center"/>
      <protection/>
    </xf>
    <xf numFmtId="0" fontId="2" fillId="0" borderId="0" xfId="0" applyFont="1" applyAlignment="1" applyProtection="1">
      <alignment horizontal="left"/>
      <protection/>
    </xf>
    <xf numFmtId="165" fontId="0" fillId="0" borderId="0" xfId="0" applyNumberFormat="1" applyFont="1" applyAlignment="1" applyProtection="1">
      <alignment/>
      <protection/>
    </xf>
    <xf numFmtId="0" fontId="0" fillId="0" borderId="0" xfId="0" applyAlignment="1" applyProtection="1">
      <alignment/>
      <protection/>
    </xf>
    <xf numFmtId="0" fontId="6" fillId="0" borderId="0" xfId="0" applyFont="1" applyAlignment="1" applyProtection="1">
      <alignment/>
      <protection/>
    </xf>
    <xf numFmtId="0" fontId="4"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2" fillId="0" borderId="0" xfId="0" applyFont="1" applyFill="1" applyBorder="1" applyAlignment="1" applyProtection="1">
      <alignment horizontal="left"/>
      <protection/>
    </xf>
    <xf numFmtId="165" fontId="0" fillId="0" borderId="0" xfId="0" applyNumberFormat="1" applyFont="1" applyFill="1" applyBorder="1" applyAlignment="1" applyProtection="1">
      <alignment/>
      <protection/>
    </xf>
    <xf numFmtId="0" fontId="2" fillId="0" borderId="0" xfId="0" applyFont="1" applyAlignment="1" applyProtection="1">
      <alignment/>
      <protection/>
    </xf>
    <xf numFmtId="0" fontId="6" fillId="0" borderId="0" xfId="0" applyFont="1" applyAlignment="1" applyProtection="1">
      <alignment horizontal="center"/>
      <protection/>
    </xf>
    <xf numFmtId="2" fontId="4" fillId="0" borderId="0" xfId="0" applyNumberFormat="1" applyFont="1" applyBorder="1" applyAlignment="1" applyProtection="1">
      <alignment horizontal="center"/>
      <protection/>
    </xf>
    <xf numFmtId="0" fontId="4" fillId="0" borderId="0" xfId="0" applyFont="1" applyAlignment="1" applyProtection="1">
      <alignment/>
      <protection/>
    </xf>
    <xf numFmtId="0" fontId="4" fillId="0" borderId="13" xfId="0" applyFont="1" applyBorder="1" applyAlignment="1" applyProtection="1">
      <alignment horizontal="center"/>
      <protection/>
    </xf>
    <xf numFmtId="0" fontId="4" fillId="0" borderId="14" xfId="0" applyFont="1" applyBorder="1" applyAlignment="1" applyProtection="1">
      <alignment horizontal="center"/>
      <protection/>
    </xf>
    <xf numFmtId="0" fontId="9" fillId="0" borderId="0" xfId="0" applyFont="1" applyFill="1" applyBorder="1" applyAlignment="1" applyProtection="1">
      <alignment horizontal="center"/>
      <protection/>
    </xf>
    <xf numFmtId="0" fontId="9" fillId="0" borderId="14" xfId="0" applyFont="1" applyBorder="1" applyAlignment="1" applyProtection="1">
      <alignment horizontal="center"/>
      <protection/>
    </xf>
    <xf numFmtId="2" fontId="4" fillId="0" borderId="0" xfId="0" applyNumberFormat="1" applyFont="1" applyAlignment="1" applyProtection="1">
      <alignment/>
      <protection/>
    </xf>
    <xf numFmtId="0" fontId="4" fillId="0" borderId="0" xfId="0" applyFont="1" applyAlignment="1" applyProtection="1">
      <alignment horizontal="center"/>
      <protection/>
    </xf>
    <xf numFmtId="2" fontId="4" fillId="0" borderId="0" xfId="0" applyNumberFormat="1" applyFont="1" applyAlignment="1" applyProtection="1">
      <alignment horizontal="center"/>
      <protection/>
    </xf>
    <xf numFmtId="0" fontId="9" fillId="0" borderId="0" xfId="0" applyFont="1" applyAlignment="1" applyProtection="1">
      <alignment/>
      <protection/>
    </xf>
    <xf numFmtId="0" fontId="4" fillId="0" borderId="15" xfId="0" applyFont="1" applyBorder="1" applyAlignment="1" applyProtection="1">
      <alignment horizontal="center"/>
      <protection/>
    </xf>
    <xf numFmtId="0" fontId="9" fillId="0" borderId="15" xfId="0" applyFont="1" applyBorder="1" applyAlignment="1" applyProtection="1">
      <alignment horizontal="center"/>
      <protection/>
    </xf>
    <xf numFmtId="2" fontId="4" fillId="0" borderId="16" xfId="0" applyNumberFormat="1" applyFont="1" applyFill="1" applyBorder="1" applyAlignment="1" applyProtection="1">
      <alignment/>
      <protection/>
    </xf>
    <xf numFmtId="0" fontId="4" fillId="0" borderId="16" xfId="0" applyFont="1" applyFill="1" applyBorder="1" applyAlignment="1" applyProtection="1">
      <alignment horizontal="center"/>
      <protection/>
    </xf>
    <xf numFmtId="166" fontId="4" fillId="0" borderId="16" xfId="0" applyNumberFormat="1" applyFont="1" applyFill="1" applyBorder="1" applyAlignment="1" applyProtection="1">
      <alignment/>
      <protection/>
    </xf>
    <xf numFmtId="2" fontId="4" fillId="0" borderId="17" xfId="0" applyNumberFormat="1" applyFont="1" applyFill="1" applyBorder="1" applyAlignment="1" applyProtection="1">
      <alignment/>
      <protection/>
    </xf>
    <xf numFmtId="0" fontId="4" fillId="0" borderId="17" xfId="0" applyFont="1" applyFill="1" applyBorder="1" applyAlignment="1" applyProtection="1">
      <alignment horizontal="center"/>
      <protection/>
    </xf>
    <xf numFmtId="2" fontId="4" fillId="0" borderId="0" xfId="0" applyNumberFormat="1" applyFont="1" applyAlignment="1" applyProtection="1">
      <alignment horizontal="right"/>
      <protection/>
    </xf>
    <xf numFmtId="165" fontId="4" fillId="0" borderId="0" xfId="0" applyNumberFormat="1" applyFont="1" applyAlignment="1" applyProtection="1">
      <alignment horizontal="right"/>
      <protection/>
    </xf>
    <xf numFmtId="0" fontId="4" fillId="0" borderId="0" xfId="0" applyFont="1" applyAlignment="1" applyProtection="1">
      <alignment horizontal="right"/>
      <protection/>
    </xf>
    <xf numFmtId="2" fontId="4" fillId="0" borderId="10" xfId="0" applyNumberFormat="1" applyFont="1" applyBorder="1" applyAlignment="1" applyProtection="1">
      <alignment horizontal="center"/>
      <protection/>
    </xf>
    <xf numFmtId="0" fontId="9" fillId="0" borderId="18" xfId="0" applyFont="1" applyBorder="1" applyAlignment="1" applyProtection="1">
      <alignment horizontal="center"/>
      <protection/>
    </xf>
    <xf numFmtId="0" fontId="2" fillId="0" borderId="0" xfId="0" applyFont="1" applyAlignment="1" applyProtection="1">
      <alignment horizontal="center"/>
      <protection/>
    </xf>
    <xf numFmtId="0" fontId="0" fillId="0" borderId="19" xfId="0" applyBorder="1" applyAlignment="1">
      <alignment/>
    </xf>
    <xf numFmtId="0" fontId="0" fillId="0" borderId="20" xfId="0" applyBorder="1" applyAlignment="1">
      <alignment/>
    </xf>
    <xf numFmtId="0" fontId="0" fillId="0" borderId="0" xfId="0" applyAlignment="1">
      <alignment wrapText="1"/>
    </xf>
    <xf numFmtId="2" fontId="4" fillId="0" borderId="0" xfId="0" applyNumberFormat="1" applyFont="1" applyFill="1" applyBorder="1" applyAlignment="1" applyProtection="1">
      <alignment horizontal="center"/>
      <protection/>
    </xf>
    <xf numFmtId="0" fontId="0" fillId="33" borderId="0" xfId="0" applyFill="1" applyAlignment="1">
      <alignment/>
    </xf>
    <xf numFmtId="0" fontId="0" fillId="0" borderId="0" xfId="0" applyFill="1" applyAlignment="1">
      <alignment/>
    </xf>
    <xf numFmtId="0" fontId="17" fillId="0" borderId="0" xfId="0" applyFont="1" applyAlignment="1">
      <alignment/>
    </xf>
    <xf numFmtId="0" fontId="2" fillId="34" borderId="0" xfId="0" applyFont="1" applyFill="1" applyBorder="1" applyAlignment="1" applyProtection="1">
      <alignment horizontal="center"/>
      <protection/>
    </xf>
    <xf numFmtId="0" fontId="14" fillId="33" borderId="0" xfId="0" applyFont="1" applyFill="1" applyAlignment="1" applyProtection="1">
      <alignment/>
      <protection/>
    </xf>
    <xf numFmtId="0" fontId="13" fillId="33" borderId="0" xfId="0" applyFont="1" applyFill="1" applyAlignment="1" applyProtection="1">
      <alignment/>
      <protection/>
    </xf>
    <xf numFmtId="0" fontId="0" fillId="35" borderId="0" xfId="0" applyFill="1" applyBorder="1" applyAlignment="1" applyProtection="1">
      <alignment/>
      <protection/>
    </xf>
    <xf numFmtId="0" fontId="0" fillId="36" borderId="0" xfId="0" applyFill="1" applyBorder="1" applyAlignment="1">
      <alignment/>
    </xf>
    <xf numFmtId="0" fontId="9" fillId="37" borderId="0" xfId="0" applyFont="1" applyFill="1" applyBorder="1" applyAlignment="1" applyProtection="1">
      <alignment horizontal="center"/>
      <protection/>
    </xf>
    <xf numFmtId="0" fontId="0" fillId="35" borderId="0" xfId="0" applyFill="1" applyAlignment="1">
      <alignment/>
    </xf>
    <xf numFmtId="0" fontId="4" fillId="0" borderId="21" xfId="0" applyFont="1" applyFill="1" applyBorder="1" applyAlignment="1" applyProtection="1">
      <alignment horizontal="left"/>
      <protection/>
    </xf>
    <xf numFmtId="0" fontId="0" fillId="0" borderId="22" xfId="0" applyBorder="1" applyAlignment="1">
      <alignment/>
    </xf>
    <xf numFmtId="0" fontId="4" fillId="36" borderId="0" xfId="0" applyFont="1" applyFill="1" applyBorder="1" applyAlignment="1" applyProtection="1">
      <alignment horizontal="left"/>
      <protection/>
    </xf>
    <xf numFmtId="0" fontId="4" fillId="38" borderId="23" xfId="0" applyFont="1" applyFill="1" applyBorder="1" applyAlignment="1" applyProtection="1">
      <alignment horizontal="center"/>
      <protection/>
    </xf>
    <xf numFmtId="0" fontId="7" fillId="0" borderId="0" xfId="0" applyFont="1" applyFill="1" applyBorder="1" applyAlignment="1">
      <alignment horizontal="center"/>
    </xf>
    <xf numFmtId="0" fontId="16" fillId="0" borderId="0" xfId="0" applyFont="1" applyFill="1" applyBorder="1" applyAlignment="1">
      <alignment horizontal="center"/>
    </xf>
    <xf numFmtId="0" fontId="6" fillId="0" borderId="0" xfId="0" applyFont="1" applyFill="1" applyBorder="1" applyAlignment="1" applyProtection="1">
      <alignment/>
      <protection/>
    </xf>
    <xf numFmtId="0" fontId="12"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0" fillId="36" borderId="0" xfId="0" applyFont="1" applyFill="1" applyAlignment="1">
      <alignment/>
    </xf>
    <xf numFmtId="0" fontId="0" fillId="39" borderId="10" xfId="0" applyFont="1" applyFill="1" applyBorder="1" applyAlignment="1">
      <alignment horizontal="center"/>
    </xf>
    <xf numFmtId="0" fontId="2" fillId="40" borderId="24" xfId="0" applyFont="1" applyFill="1" applyBorder="1" applyAlignment="1" applyProtection="1">
      <alignment horizontal="center" vertical="distributed"/>
      <protection/>
    </xf>
    <xf numFmtId="0" fontId="0" fillId="40" borderId="25" xfId="0" applyFont="1" applyFill="1" applyBorder="1" applyAlignment="1">
      <alignment horizontal="center" vertical="distributed"/>
    </xf>
    <xf numFmtId="0" fontId="0" fillId="0" borderId="0" xfId="0" applyFont="1" applyAlignment="1">
      <alignment horizontal="center"/>
    </xf>
    <xf numFmtId="1" fontId="2" fillId="40" borderId="14" xfId="0" applyNumberFormat="1" applyFont="1" applyFill="1" applyBorder="1" applyAlignment="1">
      <alignment horizontal="center"/>
    </xf>
    <xf numFmtId="0" fontId="2" fillId="0" borderId="10" xfId="0" applyFont="1" applyBorder="1" applyAlignment="1" applyProtection="1">
      <alignment horizontal="center"/>
      <protection/>
    </xf>
    <xf numFmtId="0" fontId="2" fillId="0" borderId="14" xfId="0" applyFont="1" applyBorder="1" applyAlignment="1" applyProtection="1">
      <alignment horizontal="center"/>
      <protection/>
    </xf>
    <xf numFmtId="0" fontId="0" fillId="0" borderId="0" xfId="0" applyFont="1" applyAlignment="1">
      <alignment/>
    </xf>
    <xf numFmtId="0" fontId="2" fillId="0" borderId="21" xfId="0" applyFont="1" applyBorder="1" applyAlignment="1" applyProtection="1">
      <alignment horizontal="center"/>
      <protection/>
    </xf>
    <xf numFmtId="1" fontId="0" fillId="41" borderId="13" xfId="0" applyNumberFormat="1" applyFont="1" applyFill="1" applyBorder="1" applyAlignment="1" applyProtection="1">
      <alignment horizontal="center"/>
      <protection hidden="1" locked="0"/>
    </xf>
    <xf numFmtId="0" fontId="0" fillId="0" borderId="21" xfId="0" applyFont="1" applyBorder="1" applyAlignment="1" applyProtection="1">
      <alignment horizontal="center"/>
      <protection/>
    </xf>
    <xf numFmtId="2" fontId="25" fillId="33" borderId="19" xfId="0" applyNumberFormat="1" applyFont="1" applyFill="1" applyBorder="1" applyAlignment="1" applyProtection="1">
      <alignment horizontal="center"/>
      <protection/>
    </xf>
    <xf numFmtId="0" fontId="0" fillId="34" borderId="21" xfId="0" applyFont="1" applyFill="1" applyBorder="1" applyAlignment="1" applyProtection="1">
      <alignment horizontal="center"/>
      <protection/>
    </xf>
    <xf numFmtId="2" fontId="25" fillId="33" borderId="12" xfId="0" applyNumberFormat="1" applyFont="1" applyFill="1" applyBorder="1" applyAlignment="1" applyProtection="1">
      <alignment horizontal="center"/>
      <protection/>
    </xf>
    <xf numFmtId="2" fontId="25" fillId="33" borderId="20" xfId="0" applyNumberFormat="1" applyFont="1" applyFill="1" applyBorder="1" applyAlignment="1" applyProtection="1">
      <alignment horizontal="center"/>
      <protection/>
    </xf>
    <xf numFmtId="0" fontId="2" fillId="34" borderId="26" xfId="0" applyFont="1" applyFill="1" applyBorder="1" applyAlignment="1" applyProtection="1">
      <alignment horizontal="center"/>
      <protection/>
    </xf>
    <xf numFmtId="0" fontId="2" fillId="34" borderId="14" xfId="0" applyFont="1" applyFill="1" applyBorder="1" applyAlignment="1" applyProtection="1">
      <alignment horizontal="center"/>
      <protection/>
    </xf>
    <xf numFmtId="0" fontId="2" fillId="40" borderId="25" xfId="0" applyFont="1" applyFill="1" applyBorder="1" applyAlignment="1" applyProtection="1">
      <alignment horizontal="right"/>
      <protection/>
    </xf>
    <xf numFmtId="2" fontId="2" fillId="40" borderId="0" xfId="0" applyNumberFormat="1" applyFont="1" applyFill="1" applyAlignment="1" applyProtection="1">
      <alignment horizontal="center"/>
      <protection/>
    </xf>
    <xf numFmtId="0" fontId="2" fillId="0" borderId="0" xfId="0" applyFont="1" applyFill="1" applyBorder="1" applyAlignment="1" applyProtection="1">
      <alignment/>
      <protection/>
    </xf>
    <xf numFmtId="0" fontId="0" fillId="40" borderId="0" xfId="0" applyFont="1" applyFill="1" applyAlignment="1">
      <alignment/>
    </xf>
    <xf numFmtId="167" fontId="0" fillId="0" borderId="27" xfId="0" applyNumberFormat="1" applyFont="1" applyBorder="1" applyAlignment="1">
      <alignment horizontal="center"/>
    </xf>
    <xf numFmtId="0" fontId="0" fillId="0" borderId="25" xfId="0" applyFont="1" applyBorder="1" applyAlignment="1">
      <alignment/>
    </xf>
    <xf numFmtId="167" fontId="0" fillId="0" borderId="25" xfId="0" applyNumberFormat="1" applyFont="1" applyBorder="1" applyAlignment="1">
      <alignment horizontal="center"/>
    </xf>
    <xf numFmtId="167" fontId="0" fillId="0" borderId="19" xfId="0" applyNumberFormat="1" applyFont="1" applyBorder="1" applyAlignment="1">
      <alignment horizontal="center"/>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167" fontId="0" fillId="34" borderId="0" xfId="0" applyNumberFormat="1" applyFont="1" applyFill="1" applyBorder="1" applyAlignment="1">
      <alignment horizontal="center"/>
    </xf>
    <xf numFmtId="167" fontId="0" fillId="36" borderId="10" xfId="0" applyNumberFormat="1" applyFont="1" applyFill="1" applyBorder="1" applyAlignment="1">
      <alignment horizontal="center"/>
    </xf>
    <xf numFmtId="0" fontId="0" fillId="0" borderId="0" xfId="0" applyFont="1" applyFill="1" applyAlignment="1">
      <alignment/>
    </xf>
    <xf numFmtId="0" fontId="0" fillId="0" borderId="10" xfId="0" applyBorder="1" applyAlignment="1">
      <alignment/>
    </xf>
    <xf numFmtId="0" fontId="12" fillId="36" borderId="11" xfId="0" applyFont="1" applyFill="1" applyBorder="1" applyAlignment="1">
      <alignment horizontal="center"/>
    </xf>
    <xf numFmtId="2" fontId="22" fillId="40" borderId="24" xfId="0" applyNumberFormat="1" applyFont="1" applyFill="1" applyBorder="1" applyAlignment="1" applyProtection="1">
      <alignment horizontal="center"/>
      <protection/>
    </xf>
    <xf numFmtId="0" fontId="0" fillId="0" borderId="0" xfId="0" applyFont="1" applyBorder="1" applyAlignment="1">
      <alignment/>
    </xf>
    <xf numFmtId="0" fontId="0" fillId="0" borderId="12" xfId="0" applyFont="1" applyBorder="1" applyAlignment="1">
      <alignment/>
    </xf>
    <xf numFmtId="0" fontId="0" fillId="0" borderId="28" xfId="0" applyFont="1" applyBorder="1" applyAlignment="1">
      <alignment/>
    </xf>
    <xf numFmtId="0" fontId="6" fillId="0" borderId="21" xfId="0" applyFont="1" applyBorder="1" applyAlignment="1">
      <alignment horizontal="left"/>
    </xf>
    <xf numFmtId="2" fontId="4" fillId="42" borderId="21" xfId="0" applyNumberFormat="1" applyFont="1" applyFill="1" applyBorder="1" applyAlignment="1">
      <alignment/>
    </xf>
    <xf numFmtId="2" fontId="4" fillId="42" borderId="12" xfId="0" applyNumberFormat="1" applyFont="1" applyFill="1" applyBorder="1" applyAlignment="1">
      <alignment/>
    </xf>
    <xf numFmtId="0" fontId="24" fillId="33" borderId="24" xfId="0" applyFont="1" applyFill="1" applyBorder="1" applyAlignment="1">
      <alignment/>
    </xf>
    <xf numFmtId="0" fontId="24" fillId="33" borderId="13" xfId="0" applyFont="1" applyFill="1" applyBorder="1" applyAlignment="1">
      <alignment/>
    </xf>
    <xf numFmtId="0" fontId="24" fillId="33" borderId="14" xfId="0" applyFont="1" applyFill="1" applyBorder="1" applyAlignment="1">
      <alignment/>
    </xf>
    <xf numFmtId="2" fontId="6" fillId="0" borderId="24" xfId="0" applyNumberFormat="1" applyFont="1" applyBorder="1" applyAlignment="1" applyProtection="1">
      <alignment horizontal="center"/>
      <protection/>
    </xf>
    <xf numFmtId="0" fontId="7" fillId="0" borderId="14" xfId="0" applyFont="1" applyFill="1" applyBorder="1" applyAlignment="1">
      <alignment horizontal="center"/>
    </xf>
    <xf numFmtId="0" fontId="7" fillId="36" borderId="27" xfId="0" applyFont="1" applyFill="1" applyBorder="1" applyAlignment="1">
      <alignment/>
    </xf>
    <xf numFmtId="0" fontId="0" fillId="0" borderId="20" xfId="0" applyFont="1" applyBorder="1" applyAlignment="1">
      <alignment/>
    </xf>
    <xf numFmtId="0" fontId="2" fillId="0" borderId="26" xfId="0" applyFont="1" applyBorder="1" applyAlignment="1" applyProtection="1">
      <alignment horizontal="center"/>
      <protection/>
    </xf>
    <xf numFmtId="0" fontId="11" fillId="36" borderId="22" xfId="0" applyFont="1" applyFill="1" applyBorder="1" applyAlignment="1">
      <alignment horizontal="center"/>
    </xf>
    <xf numFmtId="2" fontId="4" fillId="40" borderId="12" xfId="0" applyNumberFormat="1" applyFont="1" applyFill="1" applyBorder="1" applyAlignment="1">
      <alignment/>
    </xf>
    <xf numFmtId="0" fontId="4" fillId="43" borderId="21" xfId="0" applyFont="1" applyFill="1" applyBorder="1" applyAlignment="1">
      <alignment horizontal="center"/>
    </xf>
    <xf numFmtId="0" fontId="9" fillId="43" borderId="22" xfId="0" applyFont="1" applyFill="1" applyBorder="1" applyAlignment="1">
      <alignment horizontal="center"/>
    </xf>
    <xf numFmtId="2" fontId="4" fillId="38" borderId="21" xfId="0" applyNumberFormat="1" applyFont="1" applyFill="1" applyBorder="1" applyAlignment="1">
      <alignment/>
    </xf>
    <xf numFmtId="0" fontId="0" fillId="35" borderId="0" xfId="0" applyFill="1" applyBorder="1" applyAlignment="1">
      <alignment/>
    </xf>
    <xf numFmtId="0" fontId="0" fillId="0" borderId="0" xfId="0" applyFill="1" applyAlignment="1">
      <alignment horizontal="center"/>
    </xf>
    <xf numFmtId="2" fontId="4" fillId="42" borderId="0" xfId="0" applyNumberFormat="1" applyFont="1" applyFill="1" applyBorder="1" applyAlignment="1">
      <alignment/>
    </xf>
    <xf numFmtId="0" fontId="9" fillId="0" borderId="29" xfId="0" applyFont="1" applyBorder="1" applyAlignment="1" applyProtection="1">
      <alignment horizontal="center"/>
      <protection/>
    </xf>
    <xf numFmtId="0" fontId="9" fillId="0" borderId="30" xfId="0" applyFont="1" applyBorder="1" applyAlignment="1" applyProtection="1">
      <alignment horizontal="center"/>
      <protection/>
    </xf>
    <xf numFmtId="0" fontId="0" fillId="44" borderId="27" xfId="0" applyFill="1" applyBorder="1" applyAlignment="1" applyProtection="1">
      <alignment/>
      <protection/>
    </xf>
    <xf numFmtId="0" fontId="0" fillId="44" borderId="25" xfId="0" applyFill="1" applyBorder="1" applyAlignment="1" applyProtection="1">
      <alignment/>
      <protection/>
    </xf>
    <xf numFmtId="0" fontId="0" fillId="44" borderId="19" xfId="0" applyFill="1" applyBorder="1" applyAlignment="1" applyProtection="1">
      <alignment/>
      <protection/>
    </xf>
    <xf numFmtId="0" fontId="0" fillId="44" borderId="21" xfId="0" applyFill="1" applyBorder="1" applyAlignment="1" applyProtection="1">
      <alignment/>
      <protection/>
    </xf>
    <xf numFmtId="0" fontId="0" fillId="44" borderId="0" xfId="0" applyFill="1" applyBorder="1" applyAlignment="1" applyProtection="1">
      <alignment/>
      <protection/>
    </xf>
    <xf numFmtId="0" fontId="0" fillId="44" borderId="12" xfId="0" applyFill="1" applyBorder="1" applyAlignment="1" applyProtection="1">
      <alignment/>
      <protection/>
    </xf>
    <xf numFmtId="0" fontId="0" fillId="44" borderId="22" xfId="0" applyFill="1" applyBorder="1" applyAlignment="1" applyProtection="1">
      <alignment/>
      <protection/>
    </xf>
    <xf numFmtId="0" fontId="0" fillId="44" borderId="28" xfId="0" applyFill="1" applyBorder="1" applyAlignment="1" applyProtection="1">
      <alignment/>
      <protection/>
    </xf>
    <xf numFmtId="0" fontId="0" fillId="44" borderId="20" xfId="0" applyFill="1" applyBorder="1" applyAlignment="1" applyProtection="1">
      <alignment/>
      <protection/>
    </xf>
    <xf numFmtId="0" fontId="0" fillId="0" borderId="0" xfId="0" applyFill="1" applyBorder="1" applyAlignment="1">
      <alignment horizontal="center"/>
    </xf>
    <xf numFmtId="167" fontId="0" fillId="0" borderId="0" xfId="0" applyNumberFormat="1" applyFont="1" applyFill="1" applyBorder="1" applyAlignment="1">
      <alignment horizontal="center"/>
    </xf>
    <xf numFmtId="0" fontId="12" fillId="0" borderId="0" xfId="0" applyFont="1" applyFill="1" applyAlignment="1">
      <alignment horizontal="center"/>
    </xf>
    <xf numFmtId="2" fontId="4" fillId="0" borderId="12" xfId="0" applyNumberFormat="1" applyFont="1" applyFill="1" applyBorder="1" applyAlignment="1">
      <alignment/>
    </xf>
    <xf numFmtId="0" fontId="0" fillId="0" borderId="0" xfId="0" applyFont="1" applyFill="1" applyBorder="1" applyAlignment="1">
      <alignment/>
    </xf>
    <xf numFmtId="0" fontId="0" fillId="0" borderId="26" xfId="0" applyFont="1" applyFill="1" applyBorder="1" applyAlignment="1">
      <alignment/>
    </xf>
    <xf numFmtId="2" fontId="6" fillId="0" borderId="10" xfId="0" applyNumberFormat="1" applyFont="1" applyFill="1" applyBorder="1" applyAlignment="1" applyProtection="1">
      <alignment horizontal="center"/>
      <protection/>
    </xf>
    <xf numFmtId="0" fontId="6" fillId="0" borderId="22" xfId="0" applyFont="1" applyFill="1" applyBorder="1" applyAlignment="1">
      <alignment horizontal="center"/>
    </xf>
    <xf numFmtId="0" fontId="7" fillId="0" borderId="0" xfId="0" applyFont="1" applyFill="1" applyAlignment="1">
      <alignment/>
    </xf>
    <xf numFmtId="0" fontId="17" fillId="0" borderId="0" xfId="0" applyFont="1" applyFill="1" applyAlignment="1">
      <alignment/>
    </xf>
    <xf numFmtId="0" fontId="2" fillId="34" borderId="0" xfId="0" applyFont="1" applyFill="1" applyBorder="1" applyAlignment="1">
      <alignment horizontal="center"/>
    </xf>
    <xf numFmtId="2" fontId="0" fillId="0" borderId="0" xfId="0" applyNumberFormat="1" applyFill="1" applyBorder="1" applyAlignment="1">
      <alignment horizontal="center"/>
    </xf>
    <xf numFmtId="4" fontId="0" fillId="0" borderId="0" xfId="0" applyNumberFormat="1" applyFont="1" applyFill="1" applyBorder="1" applyAlignment="1">
      <alignment horizontal="center"/>
    </xf>
    <xf numFmtId="4" fontId="32" fillId="0" borderId="0" xfId="0" applyNumberFormat="1" applyFont="1" applyFill="1" applyBorder="1" applyAlignment="1">
      <alignment horizontal="center"/>
    </xf>
    <xf numFmtId="0" fontId="29" fillId="0" borderId="0" xfId="0" applyFont="1" applyFill="1" applyAlignment="1">
      <alignment/>
    </xf>
    <xf numFmtId="0" fontId="29" fillId="0" borderId="0" xfId="0" applyFont="1" applyFill="1" applyBorder="1" applyAlignment="1">
      <alignment/>
    </xf>
    <xf numFmtId="0" fontId="29" fillId="0" borderId="0" xfId="0" applyFont="1" applyFill="1" applyBorder="1" applyAlignment="1">
      <alignment horizontal="center"/>
    </xf>
    <xf numFmtId="0" fontId="29" fillId="0" borderId="0" xfId="0" applyFont="1" applyFill="1" applyAlignment="1">
      <alignment horizontal="center"/>
    </xf>
    <xf numFmtId="2" fontId="0" fillId="0" borderId="0" xfId="0" applyNumberFormat="1" applyFont="1" applyFill="1" applyBorder="1" applyAlignment="1">
      <alignment horizontal="center"/>
    </xf>
    <xf numFmtId="0" fontId="33" fillId="0" borderId="0" xfId="0" applyFont="1" applyFill="1" applyAlignment="1">
      <alignment horizontal="center"/>
    </xf>
    <xf numFmtId="0" fontId="13" fillId="33" borderId="0" xfId="0" applyFont="1" applyFill="1" applyAlignment="1" applyProtection="1">
      <alignment horizontal="left"/>
      <protection/>
    </xf>
    <xf numFmtId="0" fontId="14" fillId="33" borderId="0" xfId="0" applyFont="1" applyFill="1" applyAlignment="1" applyProtection="1">
      <alignment horizontal="left"/>
      <protection/>
    </xf>
    <xf numFmtId="0" fontId="13" fillId="0" borderId="0" xfId="0" applyFont="1" applyFill="1" applyAlignment="1" applyProtection="1">
      <alignment/>
      <protection/>
    </xf>
    <xf numFmtId="0" fontId="14" fillId="0" borderId="0" xfId="0" applyFont="1" applyFill="1" applyAlignment="1" applyProtection="1">
      <alignment/>
      <protection/>
    </xf>
    <xf numFmtId="0" fontId="26" fillId="0" borderId="0" xfId="0" applyFont="1" applyAlignment="1">
      <alignment horizontal="right"/>
    </xf>
    <xf numFmtId="0" fontId="12" fillId="0" borderId="0" xfId="0" applyFont="1" applyFill="1" applyBorder="1" applyAlignment="1">
      <alignment horizontal="center"/>
    </xf>
    <xf numFmtId="0" fontId="0" fillId="35" borderId="0" xfId="0" applyFont="1" applyFill="1" applyAlignment="1">
      <alignment/>
    </xf>
    <xf numFmtId="0" fontId="0" fillId="36" borderId="0" xfId="0" applyFont="1" applyFill="1" applyAlignment="1">
      <alignment/>
    </xf>
    <xf numFmtId="0" fontId="2" fillId="36" borderId="25" xfId="0" applyFont="1" applyFill="1" applyBorder="1" applyAlignment="1" applyProtection="1">
      <alignment horizontal="center" vertical="distributed"/>
      <protection/>
    </xf>
    <xf numFmtId="0" fontId="0" fillId="0" borderId="0" xfId="0" applyFont="1" applyFill="1" applyAlignment="1">
      <alignment/>
    </xf>
    <xf numFmtId="0" fontId="0" fillId="40" borderId="0" xfId="0" applyFont="1" applyFill="1" applyBorder="1" applyAlignment="1">
      <alignment/>
    </xf>
    <xf numFmtId="0" fontId="0" fillId="40" borderId="12" xfId="0" applyFont="1" applyFill="1" applyBorder="1" applyAlignment="1">
      <alignment/>
    </xf>
    <xf numFmtId="0" fontId="0" fillId="40" borderId="19" xfId="0" applyFont="1" applyFill="1" applyBorder="1" applyAlignment="1">
      <alignment/>
    </xf>
    <xf numFmtId="0" fontId="0" fillId="0" borderId="0" xfId="0" applyFill="1" applyBorder="1" applyAlignment="1">
      <alignment wrapText="1"/>
    </xf>
    <xf numFmtId="0" fontId="0" fillId="0" borderId="0" xfId="0" applyFill="1" applyBorder="1" applyAlignment="1">
      <alignment horizontal="right" wrapText="1"/>
    </xf>
    <xf numFmtId="2" fontId="0" fillId="0" borderId="0" xfId="0" applyNumberFormat="1" applyFont="1" applyFill="1" applyBorder="1" applyAlignment="1">
      <alignment/>
    </xf>
    <xf numFmtId="0" fontId="4" fillId="0" borderId="0" xfId="0" applyFont="1" applyFill="1" applyBorder="1" applyAlignment="1" applyProtection="1">
      <alignment/>
      <protection/>
    </xf>
    <xf numFmtId="0" fontId="9" fillId="0" borderId="0" xfId="0" applyFont="1" applyFill="1" applyBorder="1" applyAlignment="1" applyProtection="1">
      <alignment horizontal="right"/>
      <protection/>
    </xf>
    <xf numFmtId="2" fontId="9" fillId="0" borderId="0" xfId="0" applyNumberFormat="1" applyFont="1" applyFill="1" applyBorder="1" applyAlignment="1" applyProtection="1">
      <alignment horizontal="right"/>
      <protection/>
    </xf>
    <xf numFmtId="0" fontId="0" fillId="0" borderId="0" xfId="0" applyFont="1" applyFill="1" applyBorder="1" applyAlignment="1">
      <alignment/>
    </xf>
    <xf numFmtId="165" fontId="0" fillId="0" borderId="0" xfId="0" applyNumberFormat="1" applyFill="1" applyBorder="1" applyAlignment="1">
      <alignment/>
    </xf>
    <xf numFmtId="0" fontId="37" fillId="0" borderId="0" xfId="0" applyFont="1" applyFill="1" applyBorder="1" applyAlignment="1">
      <alignment/>
    </xf>
    <xf numFmtId="4" fontId="0" fillId="0" borderId="0" xfId="0" applyNumberFormat="1" applyFill="1" applyBorder="1" applyAlignment="1">
      <alignment/>
    </xf>
    <xf numFmtId="0" fontId="0" fillId="40" borderId="27" xfId="0" applyFont="1" applyFill="1" applyBorder="1" applyAlignment="1">
      <alignment horizontal="center" vertical="distributed"/>
    </xf>
    <xf numFmtId="165" fontId="0" fillId="0" borderId="0" xfId="0" applyNumberFormat="1" applyFill="1" applyAlignment="1">
      <alignment/>
    </xf>
    <xf numFmtId="164" fontId="0" fillId="0" borderId="0" xfId="0" applyNumberFormat="1" applyFill="1" applyBorder="1" applyAlignment="1">
      <alignment/>
    </xf>
    <xf numFmtId="2" fontId="29" fillId="0" borderId="11" xfId="0" applyNumberFormat="1" applyFont="1" applyBorder="1" applyAlignment="1" applyProtection="1" quotePrefix="1">
      <alignment horizontal="center"/>
      <protection/>
    </xf>
    <xf numFmtId="10" fontId="29" fillId="0" borderId="24" xfId="0" applyNumberFormat="1" applyFont="1" applyBorder="1" applyAlignment="1" applyProtection="1" quotePrefix="1">
      <alignment horizontal="center"/>
      <protection/>
    </xf>
    <xf numFmtId="49" fontId="39" fillId="0" borderId="24" xfId="0" applyNumberFormat="1" applyFont="1" applyBorder="1" applyAlignment="1" applyProtection="1">
      <alignment horizontal="center"/>
      <protection/>
    </xf>
    <xf numFmtId="1" fontId="0" fillId="0" borderId="0" xfId="0" applyNumberFormat="1" applyAlignment="1">
      <alignment horizontal="center"/>
    </xf>
    <xf numFmtId="0" fontId="7" fillId="45" borderId="27" xfId="0" applyFont="1" applyFill="1" applyBorder="1" applyAlignment="1">
      <alignment/>
    </xf>
    <xf numFmtId="0" fontId="11" fillId="45" borderId="22" xfId="0" applyFont="1" applyFill="1" applyBorder="1" applyAlignment="1">
      <alignment horizontal="center"/>
    </xf>
    <xf numFmtId="0" fontId="15" fillId="33" borderId="10" xfId="0" applyFont="1" applyFill="1" applyBorder="1" applyAlignment="1" applyProtection="1">
      <alignment horizontal="center"/>
      <protection/>
    </xf>
    <xf numFmtId="2" fontId="4" fillId="40" borderId="0" xfId="0" applyNumberFormat="1" applyFont="1" applyFill="1" applyBorder="1" applyAlignment="1">
      <alignment/>
    </xf>
    <xf numFmtId="2" fontId="4" fillId="0" borderId="0" xfId="0" applyNumberFormat="1" applyFont="1" applyFill="1" applyBorder="1" applyAlignment="1">
      <alignment/>
    </xf>
    <xf numFmtId="164" fontId="0" fillId="0" borderId="13" xfId="0" applyNumberFormat="1" applyFill="1" applyBorder="1" applyAlignment="1">
      <alignment/>
    </xf>
    <xf numFmtId="0" fontId="9" fillId="0" borderId="13" xfId="0" applyFont="1" applyFill="1" applyBorder="1" applyAlignment="1" applyProtection="1">
      <alignment horizontal="right"/>
      <protection/>
    </xf>
    <xf numFmtId="2" fontId="9" fillId="0" borderId="14" xfId="0" applyNumberFormat="1" applyFont="1" applyFill="1" applyBorder="1" applyAlignment="1" applyProtection="1">
      <alignment horizontal="right"/>
      <protection/>
    </xf>
    <xf numFmtId="164" fontId="0" fillId="0" borderId="10" xfId="0" applyNumberFormat="1" applyFill="1" applyBorder="1" applyAlignment="1">
      <alignment/>
    </xf>
    <xf numFmtId="0" fontId="6" fillId="0" borderId="10" xfId="0" applyFont="1" applyFill="1" applyBorder="1" applyAlignment="1">
      <alignment horizontal="center"/>
    </xf>
    <xf numFmtId="0" fontId="2" fillId="0" borderId="24" xfId="0" applyFont="1" applyBorder="1" applyAlignment="1" applyProtection="1">
      <alignment horizontal="center"/>
      <protection/>
    </xf>
    <xf numFmtId="0" fontId="0" fillId="0" borderId="13" xfId="0" applyFont="1" applyBorder="1" applyAlignment="1" applyProtection="1">
      <alignment horizontal="center"/>
      <protection/>
    </xf>
    <xf numFmtId="0" fontId="0" fillId="34" borderId="13" xfId="0" applyFont="1" applyFill="1" applyBorder="1" applyAlignment="1" applyProtection="1">
      <alignment horizontal="center"/>
      <protection/>
    </xf>
    <xf numFmtId="0" fontId="0" fillId="34" borderId="14" xfId="0" applyFont="1" applyFill="1" applyBorder="1" applyAlignment="1" applyProtection="1">
      <alignment horizontal="center"/>
      <protection/>
    </xf>
    <xf numFmtId="0" fontId="0" fillId="36" borderId="10" xfId="0" applyFont="1" applyFill="1" applyBorder="1" applyAlignment="1">
      <alignment horizontal="center"/>
    </xf>
    <xf numFmtId="0" fontId="28" fillId="0" borderId="0" xfId="0" applyFont="1" applyAlignment="1">
      <alignment horizontal="right"/>
    </xf>
    <xf numFmtId="0" fontId="40" fillId="0" borderId="0" xfId="0" applyFont="1" applyAlignment="1">
      <alignment horizontal="left"/>
    </xf>
    <xf numFmtId="0" fontId="0" fillId="46" borderId="0" xfId="0" applyFont="1" applyFill="1" applyAlignment="1">
      <alignment horizontal="center"/>
    </xf>
    <xf numFmtId="0" fontId="0" fillId="46" borderId="0" xfId="0" applyFont="1" applyFill="1" applyAlignment="1">
      <alignment horizontal="center"/>
    </xf>
    <xf numFmtId="167" fontId="0" fillId="46" borderId="0" xfId="0" applyNumberFormat="1" applyFont="1" applyFill="1" applyAlignment="1">
      <alignment horizontal="center"/>
    </xf>
    <xf numFmtId="167" fontId="0" fillId="34" borderId="27" xfId="0" applyNumberFormat="1" applyFont="1" applyFill="1" applyBorder="1" applyAlignment="1">
      <alignment horizontal="center"/>
    </xf>
    <xf numFmtId="0" fontId="0" fillId="34" borderId="0" xfId="0" applyFont="1" applyFill="1" applyBorder="1" applyAlignment="1" applyProtection="1">
      <alignment horizontal="center"/>
      <protection/>
    </xf>
    <xf numFmtId="0" fontId="0" fillId="36" borderId="0" xfId="0" applyFont="1" applyFill="1" applyBorder="1" applyAlignment="1">
      <alignment horizontal="center"/>
    </xf>
    <xf numFmtId="167" fontId="0" fillId="36" borderId="0" xfId="0" applyNumberFormat="1" applyFill="1" applyAlignment="1">
      <alignment/>
    </xf>
    <xf numFmtId="2" fontId="0" fillId="46" borderId="0" xfId="0" applyNumberFormat="1" applyFont="1" applyFill="1" applyAlignment="1">
      <alignment horizontal="center"/>
    </xf>
    <xf numFmtId="0" fontId="0" fillId="47" borderId="0" xfId="0" applyFont="1" applyFill="1" applyAlignment="1">
      <alignment/>
    </xf>
    <xf numFmtId="0" fontId="41" fillId="47" borderId="0" xfId="0" applyFont="1" applyFill="1" applyAlignment="1">
      <alignment/>
    </xf>
    <xf numFmtId="0" fontId="0" fillId="48" borderId="0" xfId="0" applyFill="1" applyAlignment="1">
      <alignment/>
    </xf>
    <xf numFmtId="0" fontId="11" fillId="0" borderId="0" xfId="0" applyFont="1" applyFill="1" applyBorder="1" applyAlignment="1">
      <alignment/>
    </xf>
    <xf numFmtId="0" fontId="7" fillId="0" borderId="0" xfId="0"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0" fillId="0" borderId="0" xfId="0" applyFont="1" applyFill="1" applyBorder="1" applyAlignment="1">
      <alignment/>
    </xf>
    <xf numFmtId="0" fontId="3" fillId="0" borderId="0" xfId="0" applyFont="1" applyFill="1" applyBorder="1" applyAlignment="1" applyProtection="1">
      <alignment horizontal="center"/>
      <protection/>
    </xf>
    <xf numFmtId="0" fontId="30" fillId="0" borderId="0" xfId="0" applyFont="1" applyFill="1" applyBorder="1" applyAlignment="1">
      <alignment/>
    </xf>
    <xf numFmtId="49" fontId="23" fillId="0" borderId="0" xfId="0" applyNumberFormat="1" applyFont="1" applyFill="1" applyBorder="1" applyAlignment="1" applyProtection="1">
      <alignment horizontal="center"/>
      <protection/>
    </xf>
    <xf numFmtId="0" fontId="28" fillId="0" borderId="0" xfId="0" applyFont="1" applyFill="1" applyBorder="1" applyAlignment="1">
      <alignment horizontal="center"/>
    </xf>
    <xf numFmtId="0" fontId="7" fillId="0" borderId="0" xfId="0" applyFont="1" applyFill="1" applyBorder="1" applyAlignment="1">
      <alignment/>
    </xf>
    <xf numFmtId="2" fontId="0" fillId="0" borderId="0" xfId="0" applyNumberFormat="1" applyFill="1" applyBorder="1" applyAlignment="1">
      <alignment/>
    </xf>
    <xf numFmtId="0" fontId="2" fillId="0" borderId="0" xfId="0" applyFont="1" applyFill="1" applyBorder="1" applyAlignment="1">
      <alignment horizontal="center"/>
    </xf>
    <xf numFmtId="0" fontId="43" fillId="35" borderId="0" xfId="0" applyFont="1" applyFill="1" applyAlignment="1">
      <alignment/>
    </xf>
    <xf numFmtId="0" fontId="0"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protection/>
    </xf>
    <xf numFmtId="0" fontId="9" fillId="0" borderId="0" xfId="0" applyFont="1" applyAlignment="1" applyProtection="1">
      <alignment horizontal="left"/>
      <protection/>
    </xf>
    <xf numFmtId="0" fontId="4" fillId="0" borderId="0" xfId="0" applyFont="1" applyAlignment="1" applyProtection="1">
      <alignment horizontal="left"/>
      <protection/>
    </xf>
    <xf numFmtId="0" fontId="17" fillId="0" borderId="0" xfId="0" applyFont="1" applyBorder="1" applyAlignment="1" applyProtection="1">
      <alignment/>
      <protection/>
    </xf>
    <xf numFmtId="0" fontId="17" fillId="0" borderId="0" xfId="0" applyFont="1" applyBorder="1" applyAlignment="1" applyProtection="1">
      <alignment horizontal="center"/>
      <protection/>
    </xf>
    <xf numFmtId="0" fontId="6" fillId="49" borderId="31" xfId="0" applyFont="1" applyFill="1" applyBorder="1" applyAlignment="1" applyProtection="1">
      <alignment/>
      <protection/>
    </xf>
    <xf numFmtId="0" fontId="9" fillId="49" borderId="32" xfId="0" applyFont="1" applyFill="1" applyBorder="1" applyAlignment="1" applyProtection="1">
      <alignment horizontal="center"/>
      <protection/>
    </xf>
    <xf numFmtId="0" fontId="6" fillId="49" borderId="32" xfId="0" applyFont="1" applyFill="1" applyBorder="1" applyAlignment="1" applyProtection="1">
      <alignment/>
      <protection/>
    </xf>
    <xf numFmtId="0" fontId="6" fillId="49" borderId="33" xfId="0" applyFont="1" applyFill="1" applyBorder="1" applyAlignment="1" applyProtection="1">
      <alignment/>
      <protection/>
    </xf>
    <xf numFmtId="0" fontId="7" fillId="49" borderId="32" xfId="0" applyFont="1" applyFill="1" applyBorder="1" applyAlignment="1" applyProtection="1">
      <alignment horizontal="center"/>
      <protection/>
    </xf>
    <xf numFmtId="0" fontId="6" fillId="49" borderId="32" xfId="0" applyFont="1" applyFill="1" applyBorder="1" applyAlignment="1" applyProtection="1">
      <alignment horizontal="center"/>
      <protection/>
    </xf>
    <xf numFmtId="0" fontId="6" fillId="49" borderId="31" xfId="0" applyFont="1" applyFill="1" applyBorder="1" applyAlignment="1" applyProtection="1">
      <alignment horizontal="center"/>
      <protection/>
    </xf>
    <xf numFmtId="0" fontId="9" fillId="49" borderId="34" xfId="0" applyFont="1" applyFill="1" applyBorder="1" applyAlignment="1" applyProtection="1">
      <alignment horizontal="left"/>
      <protection/>
    </xf>
    <xf numFmtId="0" fontId="9" fillId="49" borderId="35" xfId="0" applyFont="1" applyFill="1" applyBorder="1" applyAlignment="1" applyProtection="1">
      <alignment horizontal="left"/>
      <protection/>
    </xf>
    <xf numFmtId="0" fontId="4" fillId="49" borderId="35" xfId="0" applyFont="1" applyFill="1" applyBorder="1" applyAlignment="1" applyProtection="1">
      <alignment/>
      <protection/>
    </xf>
    <xf numFmtId="0" fontId="4" fillId="49" borderId="36" xfId="0" applyFont="1" applyFill="1" applyBorder="1" applyAlignment="1" applyProtection="1">
      <alignment/>
      <protection/>
    </xf>
    <xf numFmtId="0" fontId="2" fillId="0" borderId="36" xfId="0" applyFont="1" applyBorder="1" applyAlignment="1" applyProtection="1">
      <alignment horizontal="center"/>
      <protection/>
    </xf>
    <xf numFmtId="0" fontId="2" fillId="0" borderId="23" xfId="0" applyFont="1" applyBorder="1" applyAlignment="1" applyProtection="1">
      <alignment horizontal="center"/>
      <protection/>
    </xf>
    <xf numFmtId="0" fontId="2" fillId="0" borderId="29" xfId="0" applyFont="1" applyBorder="1" applyAlignment="1" applyProtection="1">
      <alignment horizontal="center"/>
      <protection/>
    </xf>
    <xf numFmtId="0" fontId="2" fillId="0" borderId="34" xfId="0" applyFont="1" applyBorder="1" applyAlignment="1" applyProtection="1">
      <alignment horizontal="center"/>
      <protection/>
    </xf>
    <xf numFmtId="0" fontId="9" fillId="49" borderId="18" xfId="0" applyFont="1" applyFill="1" applyBorder="1" applyAlignment="1" applyProtection="1">
      <alignment/>
      <protection/>
    </xf>
    <xf numFmtId="2" fontId="9" fillId="49" borderId="37" xfId="0" applyNumberFormat="1" applyFont="1" applyFill="1" applyBorder="1" applyAlignment="1" applyProtection="1">
      <alignment horizontal="right"/>
      <protection/>
    </xf>
    <xf numFmtId="0" fontId="4" fillId="49" borderId="38" xfId="0" applyFont="1" applyFill="1" applyBorder="1" applyAlignment="1" applyProtection="1">
      <alignment/>
      <protection/>
    </xf>
    <xf numFmtId="0" fontId="2" fillId="0" borderId="30" xfId="0" applyFont="1" applyBorder="1" applyAlignment="1" applyProtection="1">
      <alignment horizontal="center"/>
      <protection/>
    </xf>
    <xf numFmtId="0" fontId="2" fillId="0" borderId="39" xfId="0" applyFont="1" applyBorder="1" applyAlignment="1" applyProtection="1">
      <alignment horizontal="center"/>
      <protection/>
    </xf>
    <xf numFmtId="0" fontId="2" fillId="0" borderId="35" xfId="0" applyFont="1" applyBorder="1" applyAlignment="1" applyProtection="1">
      <alignment horizontal="center"/>
      <protection/>
    </xf>
    <xf numFmtId="0" fontId="2" fillId="0" borderId="33" xfId="0" applyFont="1" applyBorder="1" applyAlignment="1" applyProtection="1">
      <alignment horizontal="center"/>
      <protection/>
    </xf>
    <xf numFmtId="0" fontId="9" fillId="0" borderId="40" xfId="0" applyFont="1" applyBorder="1" applyAlignment="1" applyProtection="1">
      <alignment horizontal="center"/>
      <protection/>
    </xf>
    <xf numFmtId="0" fontId="4" fillId="0" borderId="16" xfId="0" applyFont="1" applyBorder="1" applyAlignment="1" applyProtection="1">
      <alignment horizontal="center"/>
      <protection/>
    </xf>
    <xf numFmtId="1" fontId="4" fillId="34" borderId="16" xfId="0" applyNumberFormat="1" applyFont="1" applyFill="1" applyBorder="1" applyAlignment="1" applyProtection="1">
      <alignment horizontal="center"/>
      <protection locked="0"/>
    </xf>
    <xf numFmtId="164" fontId="4" fillId="34" borderId="16" xfId="0" applyNumberFormat="1" applyFont="1" applyFill="1" applyBorder="1" applyAlignment="1" applyProtection="1">
      <alignment horizontal="center"/>
      <protection locked="0"/>
    </xf>
    <xf numFmtId="2" fontId="4" fillId="0" borderId="16" xfId="0" applyNumberFormat="1" applyFont="1" applyBorder="1" applyAlignment="1" applyProtection="1" quotePrefix="1">
      <alignment horizontal="center"/>
      <protection/>
    </xf>
    <xf numFmtId="2" fontId="4" fillId="49" borderId="16" xfId="0" applyNumberFormat="1" applyFont="1" applyFill="1" applyBorder="1" applyAlignment="1" applyProtection="1" quotePrefix="1">
      <alignment horizontal="center"/>
      <protection/>
    </xf>
    <xf numFmtId="0" fontId="4" fillId="49" borderId="16" xfId="0" applyFont="1" applyFill="1" applyBorder="1" applyAlignment="1" applyProtection="1" quotePrefix="1">
      <alignment horizontal="center"/>
      <protection/>
    </xf>
    <xf numFmtId="2" fontId="4" fillId="0" borderId="16" xfId="0" applyNumberFormat="1" applyFont="1" applyBorder="1" applyAlignment="1" applyProtection="1">
      <alignment horizontal="center"/>
      <protection/>
    </xf>
    <xf numFmtId="2" fontId="4" fillId="49" borderId="16" xfId="0" applyNumberFormat="1" applyFont="1" applyFill="1" applyBorder="1" applyAlignment="1" applyProtection="1">
      <alignment horizontal="center"/>
      <protection/>
    </xf>
    <xf numFmtId="165" fontId="4" fillId="0" borderId="16" xfId="0" applyNumberFormat="1" applyFont="1" applyBorder="1" applyAlignment="1" applyProtection="1">
      <alignment/>
      <protection/>
    </xf>
    <xf numFmtId="2" fontId="4" fillId="41" borderId="16" xfId="0" applyNumberFormat="1" applyFont="1" applyFill="1" applyBorder="1" applyAlignment="1" applyProtection="1">
      <alignment horizontal="center"/>
      <protection/>
    </xf>
    <xf numFmtId="1" fontId="4" fillId="41" borderId="16" xfId="0" applyNumberFormat="1" applyFont="1" applyFill="1" applyBorder="1" applyAlignment="1" applyProtection="1">
      <alignment horizontal="center"/>
      <protection/>
    </xf>
    <xf numFmtId="164" fontId="4" fillId="41" borderId="16" xfId="0" applyNumberFormat="1" applyFont="1" applyFill="1" applyBorder="1" applyAlignment="1" applyProtection="1">
      <alignment horizontal="center"/>
      <protection/>
    </xf>
    <xf numFmtId="0" fontId="4" fillId="0" borderId="41" xfId="0" applyFont="1" applyBorder="1" applyAlignment="1" applyProtection="1">
      <alignment horizontal="center"/>
      <protection/>
    </xf>
    <xf numFmtId="1" fontId="4" fillId="34" borderId="41" xfId="0" applyNumberFormat="1" applyFont="1" applyFill="1" applyBorder="1" applyAlignment="1" applyProtection="1">
      <alignment horizontal="center"/>
      <protection locked="0"/>
    </xf>
    <xf numFmtId="164" fontId="4" fillId="34" borderId="41" xfId="0" applyNumberFormat="1" applyFont="1" applyFill="1" applyBorder="1" applyAlignment="1" applyProtection="1">
      <alignment horizontal="center"/>
      <protection locked="0"/>
    </xf>
    <xf numFmtId="2" fontId="4" fillId="0" borderId="41" xfId="0" applyNumberFormat="1" applyFont="1" applyBorder="1" applyAlignment="1" applyProtection="1" quotePrefix="1">
      <alignment horizontal="center"/>
      <protection/>
    </xf>
    <xf numFmtId="2" fontId="4" fillId="49" borderId="41" xfId="0" applyNumberFormat="1" applyFont="1" applyFill="1" applyBorder="1" applyAlignment="1" applyProtection="1" quotePrefix="1">
      <alignment horizontal="center"/>
      <protection/>
    </xf>
    <xf numFmtId="0" fontId="4" fillId="49" borderId="41" xfId="0" applyFont="1" applyFill="1" applyBorder="1" applyAlignment="1" applyProtection="1" quotePrefix="1">
      <alignment horizontal="center"/>
      <protection/>
    </xf>
    <xf numFmtId="2" fontId="4" fillId="0" borderId="41" xfId="0" applyNumberFormat="1" applyFont="1" applyBorder="1" applyAlignment="1" applyProtection="1">
      <alignment horizontal="center"/>
      <protection/>
    </xf>
    <xf numFmtId="0" fontId="4" fillId="49" borderId="41" xfId="0" applyFont="1" applyFill="1" applyBorder="1" applyAlignment="1" applyProtection="1">
      <alignment horizontal="center"/>
      <protection/>
    </xf>
    <xf numFmtId="165" fontId="4" fillId="0" borderId="41" xfId="0" applyNumberFormat="1" applyFont="1" applyBorder="1" applyAlignment="1" applyProtection="1">
      <alignment/>
      <protection/>
    </xf>
    <xf numFmtId="2" fontId="4" fillId="0" borderId="41" xfId="0" applyNumberFormat="1" applyFont="1" applyFill="1" applyBorder="1" applyAlignment="1" applyProtection="1">
      <alignment horizontal="center"/>
      <protection/>
    </xf>
    <xf numFmtId="2" fontId="4" fillId="41" borderId="41" xfId="0" applyNumberFormat="1" applyFont="1" applyFill="1" applyBorder="1" applyAlignment="1" applyProtection="1">
      <alignment horizontal="center"/>
      <protection/>
    </xf>
    <xf numFmtId="1" fontId="4" fillId="41" borderId="41" xfId="0" applyNumberFormat="1" applyFont="1" applyFill="1" applyBorder="1" applyAlignment="1" applyProtection="1">
      <alignment horizontal="center"/>
      <protection/>
    </xf>
    <xf numFmtId="164" fontId="4" fillId="41" borderId="41" xfId="0" applyNumberFormat="1" applyFont="1" applyFill="1" applyBorder="1" applyAlignment="1" applyProtection="1">
      <alignment horizontal="center"/>
      <protection/>
    </xf>
    <xf numFmtId="2" fontId="4" fillId="34" borderId="41" xfId="0" applyNumberFormat="1" applyFont="1" applyFill="1" applyBorder="1" applyAlignment="1" applyProtection="1">
      <alignment horizontal="center"/>
      <protection locked="0"/>
    </xf>
    <xf numFmtId="2" fontId="4" fillId="0" borderId="10" xfId="0" applyNumberFormat="1" applyFont="1" applyFill="1" applyBorder="1" applyAlignment="1" applyProtection="1">
      <alignment horizontal="center"/>
      <protection/>
    </xf>
    <xf numFmtId="2" fontId="42" fillId="0" borderId="41" xfId="0" applyNumberFormat="1" applyFont="1" applyFill="1" applyBorder="1" applyAlignment="1" applyProtection="1">
      <alignment horizontal="center"/>
      <protection/>
    </xf>
    <xf numFmtId="1" fontId="42" fillId="0" borderId="41" xfId="0" applyNumberFormat="1" applyFont="1" applyFill="1" applyBorder="1" applyAlignment="1" applyProtection="1">
      <alignment horizontal="center"/>
      <protection/>
    </xf>
    <xf numFmtId="164" fontId="42" fillId="0" borderId="41" xfId="0" applyNumberFormat="1" applyFont="1" applyFill="1" applyBorder="1" applyAlignment="1" applyProtection="1">
      <alignment horizontal="center"/>
      <protection/>
    </xf>
    <xf numFmtId="0" fontId="9" fillId="0" borderId="42" xfId="0" applyFont="1" applyBorder="1" applyAlignment="1" applyProtection="1">
      <alignment horizontal="center"/>
      <protection/>
    </xf>
    <xf numFmtId="2" fontId="4" fillId="34" borderId="42" xfId="0" applyNumberFormat="1" applyFont="1" applyFill="1" applyBorder="1" applyAlignment="1" applyProtection="1">
      <alignment horizontal="center"/>
      <protection locked="0"/>
    </xf>
    <xf numFmtId="0" fontId="4" fillId="0" borderId="42" xfId="0" applyFont="1" applyBorder="1" applyAlignment="1" applyProtection="1">
      <alignment horizontal="center"/>
      <protection/>
    </xf>
    <xf numFmtId="2" fontId="4" fillId="0" borderId="42" xfId="0" applyNumberFormat="1" applyFont="1" applyBorder="1" applyAlignment="1" applyProtection="1">
      <alignment horizontal="center"/>
      <protection/>
    </xf>
    <xf numFmtId="2" fontId="4" fillId="0" borderId="42" xfId="0" applyNumberFormat="1" applyFont="1" applyBorder="1" applyAlignment="1" applyProtection="1" quotePrefix="1">
      <alignment horizontal="center"/>
      <protection/>
    </xf>
    <xf numFmtId="2" fontId="4" fillId="49" borderId="42" xfId="0" applyNumberFormat="1" applyFont="1" applyFill="1" applyBorder="1" applyAlignment="1" applyProtection="1" quotePrefix="1">
      <alignment horizontal="center"/>
      <protection/>
    </xf>
    <xf numFmtId="0" fontId="4" fillId="49" borderId="42" xfId="0" applyFont="1" applyFill="1" applyBorder="1" applyAlignment="1" applyProtection="1" quotePrefix="1">
      <alignment horizontal="center"/>
      <protection/>
    </xf>
    <xf numFmtId="0" fontId="4" fillId="49" borderId="42" xfId="0" applyFont="1" applyFill="1" applyBorder="1" applyAlignment="1" applyProtection="1">
      <alignment horizontal="center"/>
      <protection/>
    </xf>
    <xf numFmtId="165" fontId="4" fillId="0" borderId="42" xfId="0" applyNumberFormat="1" applyFont="1" applyBorder="1" applyAlignment="1" applyProtection="1">
      <alignment/>
      <protection/>
    </xf>
    <xf numFmtId="2" fontId="4" fillId="41" borderId="43" xfId="0" applyNumberFormat="1" applyFont="1" applyFill="1" applyBorder="1" applyAlignment="1" applyProtection="1">
      <alignment horizontal="center"/>
      <protection/>
    </xf>
    <xf numFmtId="2" fontId="42" fillId="0" borderId="43" xfId="0" applyNumberFormat="1" applyFont="1" applyFill="1" applyBorder="1" applyAlignment="1" applyProtection="1">
      <alignment horizontal="center"/>
      <protection/>
    </xf>
    <xf numFmtId="1" fontId="42" fillId="0" borderId="43" xfId="0" applyNumberFormat="1" applyFont="1" applyFill="1" applyBorder="1" applyAlignment="1" applyProtection="1">
      <alignment horizontal="center"/>
      <protection/>
    </xf>
    <xf numFmtId="164" fontId="42" fillId="0" borderId="43" xfId="0" applyNumberFormat="1" applyFont="1" applyFill="1" applyBorder="1" applyAlignment="1" applyProtection="1">
      <alignment horizontal="center"/>
      <protection/>
    </xf>
    <xf numFmtId="2" fontId="4" fillId="0" borderId="40" xfId="0" applyNumberFormat="1" applyFont="1" applyBorder="1" applyAlignment="1" applyProtection="1">
      <alignment horizontal="center"/>
      <protection/>
    </xf>
    <xf numFmtId="0" fontId="4" fillId="0" borderId="40" xfId="0" applyFont="1" applyBorder="1" applyAlignment="1" applyProtection="1">
      <alignment horizontal="center"/>
      <protection/>
    </xf>
    <xf numFmtId="164" fontId="42" fillId="0" borderId="40" xfId="0" applyNumberFormat="1" applyFont="1" applyBorder="1" applyAlignment="1" applyProtection="1">
      <alignment horizontal="center"/>
      <protection/>
    </xf>
    <xf numFmtId="0" fontId="4" fillId="0" borderId="0" xfId="0" applyFont="1" applyAlignment="1" applyProtection="1" quotePrefix="1">
      <alignment horizontal="center"/>
      <protection/>
    </xf>
    <xf numFmtId="9" fontId="12" fillId="0" borderId="0" xfId="0" applyNumberFormat="1" applyFont="1" applyFill="1" applyBorder="1" applyAlignment="1" applyProtection="1">
      <alignment/>
      <protection locked="0"/>
    </xf>
    <xf numFmtId="165" fontId="9" fillId="0" borderId="0" xfId="0" applyNumberFormat="1" applyFont="1" applyAlignment="1" applyProtection="1">
      <alignment horizontal="right"/>
      <protection/>
    </xf>
    <xf numFmtId="165" fontId="12" fillId="0" borderId="0" xfId="0" applyNumberFormat="1" applyFont="1" applyFill="1" applyBorder="1" applyAlignment="1" applyProtection="1">
      <alignment/>
      <protection locked="0"/>
    </xf>
    <xf numFmtId="0" fontId="12" fillId="0" borderId="0" xfId="0" applyFont="1" applyFill="1" applyBorder="1" applyAlignment="1" applyProtection="1">
      <alignment/>
      <protection/>
    </xf>
    <xf numFmtId="165" fontId="12" fillId="0" borderId="0" xfId="0" applyNumberFormat="1" applyFont="1" applyFill="1" applyBorder="1" applyAlignment="1" applyProtection="1">
      <alignment/>
      <protection/>
    </xf>
    <xf numFmtId="0" fontId="6" fillId="0" borderId="0" xfId="0" applyFont="1" applyAlignment="1" applyProtection="1">
      <alignment/>
      <protection/>
    </xf>
    <xf numFmtId="0" fontId="17" fillId="0" borderId="0" xfId="0" applyFont="1" applyAlignment="1" applyProtection="1">
      <alignment/>
      <protection/>
    </xf>
    <xf numFmtId="0" fontId="45" fillId="0" borderId="0" xfId="0" applyFont="1" applyAlignment="1" applyProtection="1">
      <alignment/>
      <protection/>
    </xf>
    <xf numFmtId="0" fontId="17" fillId="0" borderId="0" xfId="0" applyFont="1" applyAlignment="1" applyProtection="1">
      <alignment horizontal="center"/>
      <protection/>
    </xf>
    <xf numFmtId="0" fontId="17" fillId="0" borderId="0" xfId="0" applyFont="1" applyAlignment="1" applyProtection="1">
      <alignment/>
      <protection/>
    </xf>
    <xf numFmtId="0" fontId="44" fillId="35" borderId="40" xfId="0" applyFont="1" applyFill="1" applyBorder="1" applyAlignment="1" applyProtection="1">
      <alignment horizontal="center"/>
      <protection locked="0"/>
    </xf>
    <xf numFmtId="0" fontId="7" fillId="0" borderId="35" xfId="0" applyFont="1" applyFill="1" applyBorder="1" applyAlignment="1" applyProtection="1">
      <alignment horizontal="left"/>
      <protection/>
    </xf>
    <xf numFmtId="0" fontId="2" fillId="49" borderId="34" xfId="0" applyFont="1" applyFill="1" applyBorder="1" applyAlignment="1" applyProtection="1">
      <alignment horizontal="left"/>
      <protection/>
    </xf>
    <xf numFmtId="0" fontId="7" fillId="49" borderId="35" xfId="0" applyFont="1" applyFill="1" applyBorder="1" applyAlignment="1" applyProtection="1">
      <alignment horizontal="left"/>
      <protection/>
    </xf>
    <xf numFmtId="0" fontId="0" fillId="49" borderId="35" xfId="0" applyFont="1" applyFill="1" applyBorder="1" applyAlignment="1" applyProtection="1">
      <alignment/>
      <protection/>
    </xf>
    <xf numFmtId="0" fontId="0" fillId="49" borderId="36" xfId="0" applyFont="1" applyFill="1" applyBorder="1" applyAlignment="1" applyProtection="1">
      <alignment/>
      <protection/>
    </xf>
    <xf numFmtId="0" fontId="2" fillId="0" borderId="30" xfId="0" applyFont="1" applyBorder="1" applyAlignment="1" applyProtection="1">
      <alignment horizontal="left"/>
      <protection/>
    </xf>
    <xf numFmtId="0" fontId="2" fillId="0" borderId="23" xfId="0" applyFont="1" applyBorder="1" applyAlignment="1" applyProtection="1">
      <alignment/>
      <protection/>
    </xf>
    <xf numFmtId="0" fontId="2" fillId="49" borderId="18" xfId="0" applyFont="1" applyFill="1" applyBorder="1" applyAlignment="1" applyProtection="1">
      <alignment/>
      <protection/>
    </xf>
    <xf numFmtId="2" fontId="2" fillId="49" borderId="37" xfId="0" applyNumberFormat="1" applyFont="1" applyFill="1" applyBorder="1" applyAlignment="1" applyProtection="1">
      <alignment horizontal="right"/>
      <protection/>
    </xf>
    <xf numFmtId="0" fontId="2" fillId="49" borderId="37" xfId="0" applyFont="1" applyFill="1" applyBorder="1" applyAlignment="1" applyProtection="1">
      <alignment/>
      <protection/>
    </xf>
    <xf numFmtId="0" fontId="0" fillId="49" borderId="38" xfId="0" applyFont="1" applyFill="1" applyBorder="1" applyAlignment="1" applyProtection="1">
      <alignment/>
      <protection/>
    </xf>
    <xf numFmtId="0" fontId="2" fillId="0" borderId="29" xfId="0" applyFont="1" applyBorder="1" applyAlignment="1" applyProtection="1">
      <alignment/>
      <protection/>
    </xf>
    <xf numFmtId="0" fontId="2" fillId="0" borderId="34" xfId="0" applyFont="1" applyBorder="1" applyAlignment="1" applyProtection="1">
      <alignment horizontal="left"/>
      <protection/>
    </xf>
    <xf numFmtId="0" fontId="2" fillId="0" borderId="40" xfId="0" applyFont="1" applyBorder="1" applyAlignment="1" applyProtection="1">
      <alignment horizontal="center"/>
      <protection/>
    </xf>
    <xf numFmtId="0" fontId="2" fillId="0" borderId="38" xfId="0" applyFont="1" applyBorder="1" applyAlignment="1" applyProtection="1">
      <alignment horizontal="center"/>
      <protection/>
    </xf>
    <xf numFmtId="0" fontId="2" fillId="0" borderId="15" xfId="0" applyFont="1" applyBorder="1" applyAlignment="1" applyProtection="1">
      <alignment horizontal="center"/>
      <protection/>
    </xf>
    <xf numFmtId="0" fontId="2" fillId="0" borderId="37" xfId="0" applyFont="1" applyBorder="1" applyAlignment="1" applyProtection="1">
      <alignment horizontal="center"/>
      <protection/>
    </xf>
    <xf numFmtId="0" fontId="2" fillId="0" borderId="18" xfId="0" applyFont="1" applyBorder="1" applyAlignment="1" applyProtection="1">
      <alignment horizontal="center"/>
      <protection/>
    </xf>
    <xf numFmtId="0" fontId="2" fillId="0" borderId="15" xfId="0" applyFont="1" applyBorder="1" applyAlignment="1" applyProtection="1">
      <alignment/>
      <protection/>
    </xf>
    <xf numFmtId="0" fontId="2" fillId="0" borderId="16" xfId="0" applyFont="1" applyBorder="1" applyAlignment="1" applyProtection="1">
      <alignment horizontal="center"/>
      <protection/>
    </xf>
    <xf numFmtId="0" fontId="6" fillId="0" borderId="16" xfId="0" applyFont="1" applyBorder="1" applyAlignment="1" applyProtection="1">
      <alignment horizontal="center"/>
      <protection/>
    </xf>
    <xf numFmtId="1" fontId="6" fillId="34" borderId="16" xfId="0" applyNumberFormat="1" applyFont="1" applyFill="1" applyBorder="1" applyAlignment="1" applyProtection="1">
      <alignment horizontal="center"/>
      <protection locked="0"/>
    </xf>
    <xf numFmtId="164" fontId="6" fillId="34" borderId="16" xfId="0" applyNumberFormat="1" applyFont="1" applyFill="1" applyBorder="1" applyAlignment="1" applyProtection="1">
      <alignment horizontal="center"/>
      <protection locked="0"/>
    </xf>
    <xf numFmtId="167" fontId="4" fillId="0" borderId="16" xfId="0" applyNumberFormat="1" applyFont="1" applyBorder="1" applyAlignment="1" applyProtection="1">
      <alignment horizontal="center"/>
      <protection/>
    </xf>
    <xf numFmtId="2" fontId="6" fillId="0" borderId="41" xfId="0" applyNumberFormat="1" applyFont="1" applyFill="1" applyBorder="1" applyAlignment="1" applyProtection="1">
      <alignment horizontal="center"/>
      <protection/>
    </xf>
    <xf numFmtId="2" fontId="6" fillId="41" borderId="16" xfId="0" applyNumberFormat="1" applyFont="1" applyFill="1" applyBorder="1" applyAlignment="1" applyProtection="1">
      <alignment horizontal="center"/>
      <protection/>
    </xf>
    <xf numFmtId="1" fontId="6" fillId="41" borderId="16" xfId="0" applyNumberFormat="1" applyFont="1" applyFill="1" applyBorder="1" applyAlignment="1" applyProtection="1">
      <alignment horizontal="center"/>
      <protection/>
    </xf>
    <xf numFmtId="164" fontId="6" fillId="41" borderId="16" xfId="0" applyNumberFormat="1" applyFont="1" applyFill="1" applyBorder="1" applyAlignment="1" applyProtection="1">
      <alignment horizontal="center"/>
      <protection/>
    </xf>
    <xf numFmtId="0" fontId="2" fillId="0" borderId="41" xfId="0" applyFont="1" applyBorder="1" applyAlignment="1" applyProtection="1">
      <alignment horizontal="center"/>
      <protection/>
    </xf>
    <xf numFmtId="0" fontId="6" fillId="0" borderId="41" xfId="0" applyFont="1" applyBorder="1" applyAlignment="1" applyProtection="1">
      <alignment horizontal="center"/>
      <protection/>
    </xf>
    <xf numFmtId="1" fontId="6" fillId="34" borderId="41" xfId="0" applyNumberFormat="1" applyFont="1" applyFill="1" applyBorder="1" applyAlignment="1" applyProtection="1">
      <alignment horizontal="center"/>
      <protection locked="0"/>
    </xf>
    <xf numFmtId="164" fontId="6" fillId="34" borderId="41" xfId="0" applyNumberFormat="1" applyFont="1" applyFill="1" applyBorder="1" applyAlignment="1" applyProtection="1">
      <alignment horizontal="center"/>
      <protection locked="0"/>
    </xf>
    <xf numFmtId="167" fontId="4" fillId="0" borderId="41" xfId="0" applyNumberFormat="1" applyFont="1" applyBorder="1" applyAlignment="1" applyProtection="1">
      <alignment horizontal="center"/>
      <protection/>
    </xf>
    <xf numFmtId="2" fontId="6" fillId="41" borderId="41" xfId="0" applyNumberFormat="1" applyFont="1" applyFill="1" applyBorder="1" applyAlignment="1" applyProtection="1">
      <alignment horizontal="center"/>
      <protection/>
    </xf>
    <xf numFmtId="1" fontId="6" fillId="41" borderId="41" xfId="0" applyNumberFormat="1" applyFont="1" applyFill="1" applyBorder="1" applyAlignment="1" applyProtection="1">
      <alignment horizontal="center"/>
      <protection/>
    </xf>
    <xf numFmtId="164" fontId="6" fillId="41" borderId="41" xfId="0" applyNumberFormat="1" applyFont="1" applyFill="1" applyBorder="1" applyAlignment="1" applyProtection="1">
      <alignment horizontal="center"/>
      <protection/>
    </xf>
    <xf numFmtId="2" fontId="6" fillId="34" borderId="41" xfId="0" applyNumberFormat="1" applyFont="1" applyFill="1" applyBorder="1" applyAlignment="1" applyProtection="1">
      <alignment horizontal="center"/>
      <protection locked="0"/>
    </xf>
    <xf numFmtId="2" fontId="20" fillId="0" borderId="41" xfId="0" applyNumberFormat="1" applyFont="1" applyFill="1" applyBorder="1" applyAlignment="1" applyProtection="1">
      <alignment horizontal="center"/>
      <protection/>
    </xf>
    <xf numFmtId="1" fontId="20" fillId="0" borderId="41" xfId="0" applyNumberFormat="1" applyFont="1" applyFill="1" applyBorder="1" applyAlignment="1" applyProtection="1">
      <alignment horizontal="center"/>
      <protection/>
    </xf>
    <xf numFmtId="164" fontId="20" fillId="0" borderId="41" xfId="0" applyNumberFormat="1" applyFont="1" applyFill="1" applyBorder="1" applyAlignment="1" applyProtection="1">
      <alignment horizontal="center"/>
      <protection/>
    </xf>
    <xf numFmtId="0" fontId="2" fillId="0" borderId="42" xfId="0" applyFont="1" applyBorder="1" applyAlignment="1" applyProtection="1">
      <alignment horizontal="center"/>
      <protection/>
    </xf>
    <xf numFmtId="2" fontId="6" fillId="34" borderId="42" xfId="0" applyNumberFormat="1" applyFont="1" applyFill="1" applyBorder="1" applyAlignment="1" applyProtection="1">
      <alignment horizontal="center"/>
      <protection locked="0"/>
    </xf>
    <xf numFmtId="0" fontId="6" fillId="0" borderId="42" xfId="0" applyFont="1" applyBorder="1" applyAlignment="1" applyProtection="1">
      <alignment horizontal="center"/>
      <protection/>
    </xf>
    <xf numFmtId="167" fontId="4" fillId="0" borderId="42" xfId="0" applyNumberFormat="1" applyFont="1" applyBorder="1" applyAlignment="1" applyProtection="1">
      <alignment horizontal="center"/>
      <protection/>
    </xf>
    <xf numFmtId="0" fontId="2" fillId="0" borderId="43" xfId="0" applyFont="1" applyBorder="1" applyAlignment="1" applyProtection="1">
      <alignment horizontal="center"/>
      <protection/>
    </xf>
    <xf numFmtId="2" fontId="6" fillId="41" borderId="43" xfId="0" applyNumberFormat="1" applyFont="1" applyFill="1" applyBorder="1" applyAlignment="1" applyProtection="1">
      <alignment horizontal="center"/>
      <protection/>
    </xf>
    <xf numFmtId="2" fontId="20" fillId="0" borderId="43" xfId="0" applyNumberFormat="1" applyFont="1" applyFill="1" applyBorder="1" applyAlignment="1" applyProtection="1">
      <alignment horizontal="center"/>
      <protection/>
    </xf>
    <xf numFmtId="1" fontId="20" fillId="0" borderId="43" xfId="0" applyNumberFormat="1" applyFont="1" applyFill="1" applyBorder="1" applyAlignment="1" applyProtection="1">
      <alignment horizontal="center"/>
      <protection/>
    </xf>
    <xf numFmtId="164" fontId="20" fillId="0" borderId="43" xfId="0" applyNumberFormat="1" applyFont="1" applyFill="1" applyBorder="1" applyAlignment="1" applyProtection="1">
      <alignment horizontal="center"/>
      <protection/>
    </xf>
    <xf numFmtId="2" fontId="6" fillId="0" borderId="40" xfId="0" applyNumberFormat="1" applyFont="1" applyBorder="1" applyAlignment="1" applyProtection="1">
      <alignment horizontal="center"/>
      <protection/>
    </xf>
    <xf numFmtId="0" fontId="6" fillId="0" borderId="40" xfId="0" applyFont="1" applyBorder="1" applyAlignment="1" applyProtection="1">
      <alignment horizontal="center"/>
      <protection/>
    </xf>
    <xf numFmtId="164" fontId="20" fillId="0" borderId="40" xfId="0" applyNumberFormat="1" applyFont="1" applyBorder="1" applyAlignment="1" applyProtection="1">
      <alignment horizontal="center"/>
      <protection/>
    </xf>
    <xf numFmtId="165" fontId="4" fillId="0" borderId="0" xfId="0" applyNumberFormat="1" applyFont="1" applyBorder="1" applyAlignment="1" applyProtection="1">
      <alignment horizontal="right"/>
      <protection/>
    </xf>
    <xf numFmtId="2" fontId="4" fillId="40" borderId="37" xfId="0" applyNumberFormat="1" applyFont="1" applyFill="1" applyBorder="1" applyAlignment="1" applyProtection="1">
      <alignment horizontal="right"/>
      <protection/>
    </xf>
    <xf numFmtId="0" fontId="12" fillId="0" borderId="0" xfId="0" applyFont="1" applyAlignment="1" applyProtection="1">
      <alignment/>
      <protection/>
    </xf>
    <xf numFmtId="4" fontId="12" fillId="0" borderId="0" xfId="0" applyNumberFormat="1" applyFont="1" applyFill="1" applyBorder="1" applyAlignment="1" applyProtection="1">
      <alignment/>
      <protection locked="0"/>
    </xf>
    <xf numFmtId="165" fontId="0" fillId="0" borderId="0" xfId="0" applyNumberFormat="1" applyFont="1" applyAlignment="1" applyProtection="1">
      <alignment horizontal="center"/>
      <protection/>
    </xf>
    <xf numFmtId="4" fontId="12"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0" fontId="17" fillId="0" borderId="0" xfId="0" applyFont="1" applyFill="1" applyBorder="1" applyAlignment="1" applyProtection="1">
      <alignment/>
      <protection/>
    </xf>
    <xf numFmtId="0" fontId="17" fillId="0" borderId="0" xfId="0" applyFont="1" applyFill="1" applyBorder="1" applyAlignment="1" applyProtection="1">
      <alignment horizontal="center"/>
      <protection/>
    </xf>
    <xf numFmtId="0" fontId="17" fillId="0" borderId="0" xfId="0" applyFont="1" applyFill="1" applyBorder="1" applyAlignment="1" applyProtection="1">
      <alignment/>
      <protection/>
    </xf>
    <xf numFmtId="0" fontId="7" fillId="0" borderId="0" xfId="0" applyFont="1" applyAlignment="1" applyProtection="1">
      <alignment/>
      <protection/>
    </xf>
    <xf numFmtId="0" fontId="9" fillId="0" borderId="30" xfId="0" applyFont="1" applyBorder="1" applyAlignment="1" applyProtection="1">
      <alignment horizontal="left"/>
      <protection/>
    </xf>
    <xf numFmtId="0" fontId="9" fillId="49" borderId="37" xfId="0" applyFont="1" applyFill="1" applyBorder="1" applyAlignment="1" applyProtection="1">
      <alignment/>
      <protection/>
    </xf>
    <xf numFmtId="0" fontId="9" fillId="0" borderId="16" xfId="0" applyFont="1" applyBorder="1" applyAlignment="1" applyProtection="1">
      <alignment horizontal="center"/>
      <protection/>
    </xf>
    <xf numFmtId="0" fontId="9" fillId="0" borderId="41" xfId="0" applyFont="1" applyBorder="1" applyAlignment="1" applyProtection="1">
      <alignment horizontal="center"/>
      <protection/>
    </xf>
    <xf numFmtId="0" fontId="9" fillId="0" borderId="43" xfId="0" applyFont="1" applyBorder="1" applyAlignment="1" applyProtection="1">
      <alignment horizontal="center"/>
      <protection/>
    </xf>
    <xf numFmtId="0" fontId="46" fillId="0" borderId="0" xfId="0" applyFont="1" applyAlignment="1" applyProtection="1">
      <alignment/>
      <protection/>
    </xf>
    <xf numFmtId="0" fontId="17" fillId="0" borderId="0" xfId="0" applyFont="1" applyFill="1" applyBorder="1" applyAlignment="1" applyProtection="1">
      <alignment horizontal="left"/>
      <protection/>
    </xf>
    <xf numFmtId="0" fontId="2" fillId="0" borderId="44" xfId="0" applyFont="1" applyBorder="1" applyAlignment="1" applyProtection="1">
      <alignment horizontal="center"/>
      <protection/>
    </xf>
    <xf numFmtId="2" fontId="44" fillId="35" borderId="40" xfId="0" applyNumberFormat="1" applyFont="1" applyFill="1" applyBorder="1" applyAlignment="1" applyProtection="1">
      <alignment horizontal="center"/>
      <protection locked="0"/>
    </xf>
    <xf numFmtId="0" fontId="0" fillId="0" borderId="0" xfId="0" applyFont="1" applyAlignment="1">
      <alignment horizontal="center"/>
    </xf>
    <xf numFmtId="0" fontId="11" fillId="36" borderId="0" xfId="0" applyFont="1" applyFill="1" applyAlignment="1" applyProtection="1">
      <alignment horizontal="center"/>
      <protection/>
    </xf>
    <xf numFmtId="0" fontId="0" fillId="47" borderId="0" xfId="0" applyFont="1" applyFill="1" applyBorder="1" applyAlignment="1">
      <alignment/>
    </xf>
    <xf numFmtId="0" fontId="12" fillId="0" borderId="0" xfId="0" applyFont="1" applyBorder="1" applyAlignment="1">
      <alignment horizontal="center"/>
    </xf>
    <xf numFmtId="0" fontId="0" fillId="39" borderId="0" xfId="0" applyFont="1" applyFill="1" applyBorder="1" applyAlignment="1">
      <alignment horizontal="center"/>
    </xf>
    <xf numFmtId="0" fontId="33" fillId="0" borderId="0" xfId="0" applyFont="1" applyFill="1" applyBorder="1" applyAlignment="1">
      <alignment horizontal="center"/>
    </xf>
    <xf numFmtId="0" fontId="0" fillId="0" borderId="10" xfId="0" applyFont="1" applyFill="1" applyBorder="1" applyAlignment="1">
      <alignment/>
    </xf>
    <xf numFmtId="2" fontId="25" fillId="33" borderId="45" xfId="0" applyNumberFormat="1" applyFont="1" applyFill="1" applyBorder="1" applyAlignment="1" applyProtection="1">
      <alignment horizontal="center"/>
      <protection/>
    </xf>
    <xf numFmtId="0" fontId="2" fillId="0" borderId="44" xfId="0" applyFont="1" applyFill="1" applyBorder="1" applyAlignment="1" applyProtection="1">
      <alignment/>
      <protection/>
    </xf>
    <xf numFmtId="167" fontId="0" fillId="0" borderId="44" xfId="0" applyNumberFormat="1" applyFont="1" applyBorder="1" applyAlignment="1">
      <alignment horizontal="center"/>
    </xf>
    <xf numFmtId="0" fontId="0" fillId="0" borderId="45" xfId="0" applyFont="1" applyBorder="1" applyAlignment="1">
      <alignment/>
    </xf>
    <xf numFmtId="0" fontId="0" fillId="0" borderId="45" xfId="0" applyFont="1" applyBorder="1" applyAlignment="1">
      <alignment/>
    </xf>
    <xf numFmtId="167" fontId="0" fillId="34" borderId="44" xfId="0" applyNumberFormat="1" applyFont="1" applyFill="1" applyBorder="1" applyAlignment="1">
      <alignment horizontal="center"/>
    </xf>
    <xf numFmtId="167" fontId="0" fillId="0" borderId="44" xfId="0" applyNumberFormat="1" applyFont="1" applyFill="1" applyBorder="1" applyAlignment="1">
      <alignment horizontal="center"/>
    </xf>
    <xf numFmtId="0" fontId="0" fillId="0" borderId="45" xfId="0" applyFont="1" applyFill="1" applyBorder="1" applyAlignment="1">
      <alignment/>
    </xf>
    <xf numFmtId="167" fontId="0" fillId="0" borderId="46" xfId="0" applyNumberFormat="1" applyFont="1" applyFill="1" applyBorder="1" applyAlignment="1">
      <alignment horizontal="center"/>
    </xf>
    <xf numFmtId="0" fontId="0" fillId="0" borderId="47" xfId="0" applyFont="1" applyFill="1" applyBorder="1" applyAlignment="1">
      <alignment/>
    </xf>
    <xf numFmtId="2" fontId="25" fillId="33" borderId="26" xfId="0" applyNumberFormat="1" applyFont="1" applyFill="1" applyBorder="1" applyAlignment="1" applyProtection="1">
      <alignment horizontal="center"/>
      <protection/>
    </xf>
    <xf numFmtId="0" fontId="2" fillId="0" borderId="26" xfId="0" applyFont="1" applyFill="1" applyBorder="1" applyAlignment="1" applyProtection="1">
      <alignment/>
      <protection/>
    </xf>
    <xf numFmtId="0" fontId="0" fillId="0" borderId="26" xfId="0" applyFont="1" applyBorder="1" applyAlignment="1">
      <alignment/>
    </xf>
    <xf numFmtId="0" fontId="0" fillId="0" borderId="26" xfId="0" applyFont="1" applyBorder="1" applyAlignment="1">
      <alignment/>
    </xf>
    <xf numFmtId="0" fontId="0" fillId="0" borderId="48" xfId="0" applyFont="1" applyFill="1" applyBorder="1" applyAlignment="1">
      <alignment/>
    </xf>
    <xf numFmtId="0" fontId="2" fillId="40" borderId="44" xfId="0" applyFont="1" applyFill="1" applyBorder="1" applyAlignment="1" applyProtection="1">
      <alignment horizontal="right"/>
      <protection/>
    </xf>
    <xf numFmtId="2" fontId="2" fillId="40" borderId="45" xfId="0" applyNumberFormat="1" applyFont="1" applyFill="1" applyBorder="1" applyAlignment="1" applyProtection="1">
      <alignment horizontal="center"/>
      <protection/>
    </xf>
    <xf numFmtId="2" fontId="2" fillId="40" borderId="26" xfId="0" applyNumberFormat="1" applyFont="1" applyFill="1" applyBorder="1" applyAlignment="1" applyProtection="1">
      <alignment horizontal="center"/>
      <protection/>
    </xf>
    <xf numFmtId="0" fontId="0" fillId="0" borderId="49" xfId="0" applyFont="1" applyBorder="1" applyAlignment="1">
      <alignment/>
    </xf>
    <xf numFmtId="0" fontId="0" fillId="0" borderId="50" xfId="0" applyFont="1" applyBorder="1" applyAlignment="1">
      <alignment/>
    </xf>
    <xf numFmtId="0" fontId="0" fillId="0" borderId="25" xfId="0" applyFont="1" applyBorder="1" applyAlignment="1">
      <alignment/>
    </xf>
    <xf numFmtId="0" fontId="12" fillId="0" borderId="0" xfId="0" applyFont="1" applyAlignment="1">
      <alignment horizontal="center" wrapText="1"/>
    </xf>
    <xf numFmtId="0" fontId="0" fillId="0" borderId="0" xfId="0" applyFont="1" applyAlignment="1">
      <alignment wrapText="1"/>
    </xf>
    <xf numFmtId="0" fontId="0" fillId="0" borderId="0" xfId="0" applyFont="1" applyFill="1" applyAlignment="1">
      <alignment wrapText="1"/>
    </xf>
    <xf numFmtId="0" fontId="33" fillId="0" borderId="0" xfId="0" applyFont="1" applyFill="1" applyAlignment="1">
      <alignment horizontal="center" wrapText="1"/>
    </xf>
    <xf numFmtId="0" fontId="0" fillId="39" borderId="24" xfId="0" applyFont="1" applyFill="1" applyBorder="1" applyAlignment="1">
      <alignment horizontal="center" wrapText="1"/>
    </xf>
    <xf numFmtId="167" fontId="0" fillId="0" borderId="10" xfId="0" applyNumberFormat="1" applyFont="1" applyFill="1" applyBorder="1" applyAlignment="1">
      <alignment horizontal="center" wrapText="1"/>
    </xf>
    <xf numFmtId="0" fontId="2" fillId="40" borderId="44" xfId="0" applyFont="1" applyFill="1" applyBorder="1" applyAlignment="1" applyProtection="1">
      <alignment horizontal="right" wrapText="1"/>
      <protection/>
    </xf>
    <xf numFmtId="167" fontId="0" fillId="0" borderId="44" xfId="0" applyNumberFormat="1" applyFont="1" applyBorder="1" applyAlignment="1">
      <alignment horizontal="center" wrapText="1"/>
    </xf>
    <xf numFmtId="0" fontId="0" fillId="39" borderId="0" xfId="0" applyFont="1" applyFill="1" applyBorder="1" applyAlignment="1">
      <alignment horizontal="center" wrapText="1"/>
    </xf>
    <xf numFmtId="0" fontId="0" fillId="0" borderId="27" xfId="0" applyFont="1" applyBorder="1" applyAlignment="1">
      <alignment/>
    </xf>
    <xf numFmtId="0" fontId="0" fillId="39" borderId="19" xfId="0" applyFont="1" applyFill="1" applyBorder="1" applyAlignment="1">
      <alignment horizontal="center" wrapText="1"/>
    </xf>
    <xf numFmtId="0" fontId="2" fillId="40" borderId="11" xfId="0" applyFont="1" applyFill="1" applyBorder="1" applyAlignment="1" applyProtection="1">
      <alignment horizontal="right" wrapText="1"/>
      <protection/>
    </xf>
    <xf numFmtId="167" fontId="0" fillId="0" borderId="11" xfId="0" applyNumberFormat="1" applyFont="1" applyBorder="1" applyAlignment="1">
      <alignment horizontal="center" wrapText="1"/>
    </xf>
    <xf numFmtId="0" fontId="12" fillId="0" borderId="0" xfId="0" applyFont="1" applyFill="1" applyBorder="1" applyAlignment="1">
      <alignment horizontal="center" wrapText="1"/>
    </xf>
    <xf numFmtId="2" fontId="25" fillId="0" borderId="10" xfId="0" applyNumberFormat="1" applyFont="1" applyFill="1" applyBorder="1" applyAlignment="1" applyProtection="1">
      <alignment horizontal="center"/>
      <protection/>
    </xf>
    <xf numFmtId="0" fontId="2" fillId="0" borderId="10" xfId="0" applyFont="1" applyFill="1" applyBorder="1" applyAlignment="1" applyProtection="1">
      <alignment horizontal="right" wrapText="1"/>
      <protection/>
    </xf>
    <xf numFmtId="2" fontId="2" fillId="0" borderId="10" xfId="0" applyNumberFormat="1" applyFont="1" applyFill="1" applyBorder="1" applyAlignment="1" applyProtection="1">
      <alignment horizontal="center"/>
      <protection/>
    </xf>
    <xf numFmtId="0" fontId="0" fillId="0" borderId="10" xfId="0" applyFont="1" applyFill="1" applyBorder="1" applyAlignment="1">
      <alignment/>
    </xf>
    <xf numFmtId="0" fontId="0" fillId="0" borderId="14" xfId="0" applyFont="1" applyFill="1" applyBorder="1" applyAlignment="1">
      <alignment/>
    </xf>
    <xf numFmtId="0" fontId="0" fillId="0" borderId="25" xfId="0" applyFont="1" applyFill="1" applyBorder="1" applyAlignment="1">
      <alignment/>
    </xf>
    <xf numFmtId="2" fontId="25" fillId="34" borderId="19" xfId="0" applyNumberFormat="1" applyFont="1" applyFill="1" applyBorder="1" applyAlignment="1" applyProtection="1">
      <alignment horizontal="center"/>
      <protection/>
    </xf>
    <xf numFmtId="2" fontId="25" fillId="34" borderId="12" xfId="0" applyNumberFormat="1" applyFont="1" applyFill="1" applyBorder="1" applyAlignment="1" applyProtection="1">
      <alignment horizontal="center"/>
      <protection/>
    </xf>
    <xf numFmtId="2" fontId="25" fillId="34" borderId="20" xfId="0" applyNumberFormat="1" applyFont="1" applyFill="1" applyBorder="1" applyAlignment="1" applyProtection="1">
      <alignment horizontal="center"/>
      <protection/>
    </xf>
    <xf numFmtId="0" fontId="0" fillId="39" borderId="24" xfId="0" applyFont="1" applyFill="1" applyBorder="1" applyAlignment="1">
      <alignment horizontal="center"/>
    </xf>
    <xf numFmtId="2" fontId="25" fillId="34" borderId="44" xfId="0" applyNumberFormat="1" applyFont="1" applyFill="1" applyBorder="1" applyAlignment="1" applyProtection="1">
      <alignment horizontal="center"/>
      <protection/>
    </xf>
    <xf numFmtId="2" fontId="2" fillId="40" borderId="44" xfId="0" applyNumberFormat="1" applyFont="1" applyFill="1" applyBorder="1" applyAlignment="1" applyProtection="1">
      <alignment horizontal="center"/>
      <protection/>
    </xf>
    <xf numFmtId="0" fontId="0" fillId="39" borderId="14" xfId="0" applyFont="1" applyFill="1" applyBorder="1" applyAlignment="1">
      <alignment horizontal="center" wrapText="1"/>
    </xf>
    <xf numFmtId="167" fontId="0" fillId="36" borderId="26" xfId="0" applyNumberFormat="1" applyFill="1" applyBorder="1" applyAlignment="1">
      <alignment/>
    </xf>
    <xf numFmtId="0" fontId="7" fillId="34" borderId="13" xfId="0" applyFont="1" applyFill="1" applyBorder="1" applyAlignment="1" applyProtection="1">
      <alignment horizontal="center"/>
      <protection/>
    </xf>
    <xf numFmtId="0" fontId="0" fillId="0" borderId="0" xfId="0" applyFont="1" applyFill="1" applyBorder="1" applyAlignment="1">
      <alignment horizontal="left"/>
    </xf>
    <xf numFmtId="0" fontId="0" fillId="50" borderId="0" xfId="0" applyFont="1" applyFill="1" applyAlignment="1">
      <alignment horizontal="left"/>
    </xf>
    <xf numFmtId="0" fontId="12" fillId="50" borderId="0" xfId="0" applyFont="1" applyFill="1" applyAlignment="1">
      <alignment horizontal="center" wrapText="1"/>
    </xf>
    <xf numFmtId="0" fontId="2" fillId="40" borderId="51" xfId="0" applyFont="1" applyFill="1" applyBorder="1" applyAlignment="1" applyProtection="1">
      <alignment horizontal="center" vertical="distributed"/>
      <protection/>
    </xf>
    <xf numFmtId="0" fontId="0" fillId="0" borderId="39" xfId="0" applyFont="1" applyBorder="1" applyAlignment="1">
      <alignment horizontal="center"/>
    </xf>
    <xf numFmtId="0" fontId="2" fillId="40" borderId="19" xfId="0" applyFont="1" applyFill="1" applyBorder="1" applyAlignment="1" applyProtection="1">
      <alignment horizontal="center" vertical="distributed"/>
      <protection/>
    </xf>
    <xf numFmtId="0" fontId="0" fillId="40" borderId="34" xfId="0" applyFont="1" applyFill="1" applyBorder="1" applyAlignment="1">
      <alignment horizontal="center" vertical="distributed"/>
    </xf>
    <xf numFmtId="0" fontId="0" fillId="40" borderId="36" xfId="0" applyFont="1" applyFill="1" applyBorder="1" applyAlignment="1">
      <alignment horizontal="center" vertical="distributed"/>
    </xf>
    <xf numFmtId="0" fontId="0" fillId="40" borderId="25" xfId="0" applyFont="1" applyFill="1" applyBorder="1" applyAlignment="1">
      <alignment horizontal="center" vertical="distributed"/>
    </xf>
    <xf numFmtId="0" fontId="2" fillId="40" borderId="34" xfId="0" applyFont="1" applyFill="1" applyBorder="1" applyAlignment="1">
      <alignment horizontal="center" vertical="distributed"/>
    </xf>
    <xf numFmtId="0" fontId="2" fillId="40" borderId="36" xfId="0" applyFont="1" applyFill="1" applyBorder="1" applyAlignment="1">
      <alignment horizontal="center" vertical="distributed"/>
    </xf>
    <xf numFmtId="1" fontId="3" fillId="40" borderId="44" xfId="0" applyNumberFormat="1" applyFont="1" applyFill="1" applyBorder="1" applyAlignment="1">
      <alignment horizontal="center" vertical="center" wrapText="1"/>
    </xf>
    <xf numFmtId="0" fontId="5" fillId="40" borderId="26" xfId="0" applyFont="1" applyFill="1" applyBorder="1" applyAlignment="1">
      <alignment horizontal="center" vertical="center"/>
    </xf>
    <xf numFmtId="0" fontId="3" fillId="40" borderId="44" xfId="0" applyFont="1" applyFill="1" applyBorder="1" applyAlignment="1" applyProtection="1">
      <alignment horizontal="center" vertical="center" wrapText="1"/>
      <protection/>
    </xf>
    <xf numFmtId="0" fontId="3" fillId="40" borderId="44" xfId="0" applyFont="1" applyFill="1" applyBorder="1" applyAlignment="1" applyProtection="1">
      <alignment horizontal="center" vertical="center"/>
      <protection/>
    </xf>
    <xf numFmtId="0" fontId="5" fillId="0" borderId="26" xfId="0" applyFont="1" applyBorder="1" applyAlignment="1">
      <alignment horizontal="center" vertical="center"/>
    </xf>
    <xf numFmtId="0" fontId="5" fillId="0" borderId="45" xfId="0" applyFont="1" applyBorder="1" applyAlignment="1">
      <alignment horizontal="center" vertical="center"/>
    </xf>
    <xf numFmtId="0" fontId="5" fillId="0" borderId="39" xfId="0" applyFont="1" applyBorder="1" applyAlignment="1">
      <alignment horizontal="center" vertical="center"/>
    </xf>
    <xf numFmtId="0" fontId="3" fillId="40" borderId="11" xfId="0" applyFont="1" applyFill="1" applyBorder="1" applyAlignment="1" applyProtection="1">
      <alignment horizontal="center" vertical="center" wrapText="1"/>
      <protection/>
    </xf>
    <xf numFmtId="0" fontId="5" fillId="0" borderId="0" xfId="0" applyFont="1" applyAlignment="1">
      <alignment horizontal="center" vertical="center"/>
    </xf>
    <xf numFmtId="0" fontId="3" fillId="40" borderId="52" xfId="0" applyFont="1" applyFill="1" applyBorder="1" applyAlignment="1" applyProtection="1">
      <alignment horizontal="center" vertical="center"/>
      <protection/>
    </xf>
    <xf numFmtId="0" fontId="3" fillId="40" borderId="20" xfId="0" applyFont="1" applyFill="1" applyBorder="1" applyAlignment="1" applyProtection="1">
      <alignment horizontal="center" vertical="center"/>
      <protection/>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3" fillId="0" borderId="0" xfId="0" applyFont="1" applyAlignment="1">
      <alignment horizontal="left" vertical="center"/>
    </xf>
    <xf numFmtId="0" fontId="3" fillId="0" borderId="10" xfId="0" applyFont="1" applyFill="1" applyBorder="1" applyAlignment="1" applyProtection="1">
      <alignment horizontal="center" vertical="center" wrapText="1"/>
      <protection/>
    </xf>
    <xf numFmtId="0" fontId="5" fillId="0" borderId="10" xfId="0" applyFont="1" applyFill="1" applyBorder="1" applyAlignment="1">
      <alignment horizontal="center" vertical="center"/>
    </xf>
    <xf numFmtId="0" fontId="5" fillId="40" borderId="45" xfId="0" applyFont="1" applyFill="1" applyBorder="1" applyAlignment="1">
      <alignment horizontal="center" vertical="center"/>
    </xf>
    <xf numFmtId="0" fontId="5" fillId="40" borderId="39" xfId="0" applyFont="1" applyFill="1" applyBorder="1" applyAlignment="1">
      <alignment horizontal="center" vertical="center"/>
    </xf>
    <xf numFmtId="0" fontId="5" fillId="40" borderId="0" xfId="0" applyFont="1" applyFill="1" applyBorder="1" applyAlignment="1">
      <alignment horizontal="center" vertical="center"/>
    </xf>
    <xf numFmtId="0" fontId="3" fillId="40" borderId="39" xfId="0" applyFont="1" applyFill="1" applyBorder="1" applyAlignment="1">
      <alignment horizontal="center" vertical="center"/>
    </xf>
    <xf numFmtId="0" fontId="2" fillId="0" borderId="26" xfId="0" applyFont="1" applyBorder="1" applyAlignment="1" applyProtection="1">
      <alignment horizontal="center"/>
      <protection/>
    </xf>
    <xf numFmtId="0" fontId="2" fillId="0" borderId="45"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44" xfId="0" applyFont="1" applyBorder="1" applyAlignment="1" applyProtection="1">
      <alignment horizontal="center" wrapText="1"/>
      <protection/>
    </xf>
    <xf numFmtId="0" fontId="2" fillId="0" borderId="10" xfId="0" applyFont="1" applyFill="1" applyBorder="1" applyAlignment="1" applyProtection="1">
      <alignment horizontal="center" wrapText="1"/>
      <protection/>
    </xf>
    <xf numFmtId="0" fontId="2" fillId="0" borderId="10" xfId="0" applyFont="1" applyFill="1" applyBorder="1" applyAlignment="1" applyProtection="1">
      <alignment horizontal="center"/>
      <protection/>
    </xf>
    <xf numFmtId="0" fontId="2" fillId="0" borderId="11" xfId="0" applyFont="1" applyBorder="1" applyAlignment="1" applyProtection="1">
      <alignment horizontal="center" wrapText="1"/>
      <protection/>
    </xf>
    <xf numFmtId="0" fontId="2" fillId="0" borderId="10" xfId="0" applyFont="1" applyBorder="1" applyAlignment="1" applyProtection="1">
      <alignment horizontal="center"/>
      <protection/>
    </xf>
    <xf numFmtId="2" fontId="0" fillId="41" borderId="44" xfId="0" applyNumberFormat="1" applyFont="1" applyFill="1" applyBorder="1" applyAlignment="1" applyProtection="1">
      <alignment horizontal="center"/>
      <protection hidden="1" locked="0"/>
    </xf>
    <xf numFmtId="1" fontId="0" fillId="41" borderId="26" xfId="0" applyNumberFormat="1" applyFont="1" applyFill="1" applyBorder="1" applyAlignment="1" applyProtection="1">
      <alignment horizontal="center"/>
      <protection hidden="1" locked="0"/>
    </xf>
    <xf numFmtId="1" fontId="0" fillId="41" borderId="45" xfId="0" applyNumberFormat="1" applyFont="1" applyFill="1" applyBorder="1" applyAlignment="1" applyProtection="1">
      <alignment horizontal="center"/>
      <protection hidden="1" locked="0"/>
    </xf>
    <xf numFmtId="1" fontId="0" fillId="41" borderId="44" xfId="0" applyNumberFormat="1" applyFont="1" applyFill="1" applyBorder="1" applyAlignment="1" applyProtection="1">
      <alignment horizontal="center"/>
      <protection hidden="1" locked="0"/>
    </xf>
    <xf numFmtId="2" fontId="0" fillId="41" borderId="45" xfId="0" applyNumberFormat="1" applyFont="1" applyFill="1" applyBorder="1" applyAlignment="1" applyProtection="1">
      <alignment horizontal="center"/>
      <protection hidden="1" locked="0"/>
    </xf>
    <xf numFmtId="2" fontId="0" fillId="41" borderId="11" xfId="0" applyNumberFormat="1" applyFont="1" applyFill="1" applyBorder="1" applyAlignment="1" applyProtection="1">
      <alignment horizontal="center"/>
      <protection hidden="1" locked="0"/>
    </xf>
    <xf numFmtId="0" fontId="2" fillId="0" borderId="21" xfId="0" applyFont="1" applyBorder="1" applyAlignment="1" applyProtection="1">
      <alignment horizontal="center"/>
      <protection/>
    </xf>
    <xf numFmtId="2" fontId="0" fillId="41" borderId="44" xfId="0" applyNumberFormat="1" applyFont="1" applyFill="1" applyBorder="1" applyAlignment="1" applyProtection="1">
      <alignment horizontal="center" wrapText="1"/>
      <protection hidden="1" locked="0"/>
    </xf>
    <xf numFmtId="2" fontId="0" fillId="0" borderId="10" xfId="0" applyNumberFormat="1" applyFont="1" applyFill="1" applyBorder="1" applyAlignment="1" applyProtection="1">
      <alignment horizontal="center" wrapText="1"/>
      <protection hidden="1" locked="0"/>
    </xf>
    <xf numFmtId="1" fontId="0" fillId="0" borderId="10" xfId="0" applyNumberFormat="1" applyFont="1" applyFill="1" applyBorder="1" applyAlignment="1" applyProtection="1">
      <alignment horizontal="center"/>
      <protection hidden="1" locked="0"/>
    </xf>
    <xf numFmtId="2" fontId="0" fillId="41" borderId="11" xfId="0" applyNumberFormat="1" applyFont="1" applyFill="1" applyBorder="1" applyAlignment="1" applyProtection="1">
      <alignment horizontal="center" wrapText="1"/>
      <protection hidden="1" locked="0"/>
    </xf>
    <xf numFmtId="1" fontId="0" fillId="41" borderId="11" xfId="0" applyNumberFormat="1" applyFont="1" applyFill="1" applyBorder="1" applyAlignment="1" applyProtection="1">
      <alignment horizontal="center"/>
      <protection hidden="1" locked="0"/>
    </xf>
    <xf numFmtId="1" fontId="2" fillId="41" borderId="44" xfId="0" applyNumberFormat="1" applyFont="1" applyFill="1" applyBorder="1" applyAlignment="1" applyProtection="1">
      <alignment horizontal="center"/>
      <protection hidden="1" locked="0"/>
    </xf>
    <xf numFmtId="1" fontId="2" fillId="41" borderId="45" xfId="0" applyNumberFormat="1" applyFont="1" applyFill="1" applyBorder="1" applyAlignment="1" applyProtection="1">
      <alignment horizontal="center"/>
      <protection hidden="1" locked="0"/>
    </xf>
    <xf numFmtId="1" fontId="0" fillId="41" borderId="10" xfId="0" applyNumberFormat="1" applyFont="1" applyFill="1" applyBorder="1" applyAlignment="1" applyProtection="1">
      <alignment horizontal="center"/>
      <protection hidden="1" locked="0"/>
    </xf>
    <xf numFmtId="0" fontId="0" fillId="51" borderId="21" xfId="0" applyFont="1" applyFill="1" applyBorder="1" applyAlignment="1" applyProtection="1">
      <alignment horizontal="center"/>
      <protection/>
    </xf>
    <xf numFmtId="1" fontId="0" fillId="41" borderId="44" xfId="0" applyNumberFormat="1" applyFont="1" applyFill="1" applyBorder="1" applyAlignment="1" applyProtection="1">
      <alignment horizontal="center" wrapText="1"/>
      <protection hidden="1" locked="0"/>
    </xf>
    <xf numFmtId="1" fontId="0" fillId="0" borderId="10" xfId="0" applyNumberFormat="1" applyFont="1" applyFill="1" applyBorder="1" applyAlignment="1" applyProtection="1">
      <alignment horizontal="center" wrapText="1"/>
      <protection hidden="1" locked="0"/>
    </xf>
    <xf numFmtId="1" fontId="0" fillId="41" borderId="11" xfId="0" applyNumberFormat="1" applyFont="1" applyFill="1" applyBorder="1" applyAlignment="1" applyProtection="1">
      <alignment horizontal="center" wrapText="1"/>
      <protection hidden="1" locked="0"/>
    </xf>
    <xf numFmtId="0" fontId="0" fillId="0" borderId="21" xfId="0" applyFont="1" applyBorder="1" applyAlignment="1" applyProtection="1">
      <alignment horizontal="center"/>
      <protection/>
    </xf>
    <xf numFmtId="0" fontId="0" fillId="0" borderId="22" xfId="0" applyFont="1" applyBorder="1" applyAlignment="1" applyProtection="1">
      <alignment horizontal="center"/>
      <protection/>
    </xf>
    <xf numFmtId="2" fontId="0" fillId="34" borderId="44" xfId="0" applyNumberFormat="1" applyFont="1" applyFill="1" applyBorder="1" applyAlignment="1" applyProtection="1">
      <alignment horizontal="center"/>
      <protection hidden="1" locked="0"/>
    </xf>
    <xf numFmtId="2" fontId="0" fillId="34" borderId="51" xfId="0" applyNumberFormat="1" applyFont="1" applyFill="1" applyBorder="1" applyAlignment="1" applyProtection="1">
      <alignment horizontal="center"/>
      <protection hidden="1" locked="0"/>
    </xf>
    <xf numFmtId="2" fontId="25" fillId="33" borderId="53" xfId="0" applyNumberFormat="1" applyFont="1" applyFill="1" applyBorder="1" applyAlignment="1" applyProtection="1">
      <alignment horizontal="center"/>
      <protection/>
    </xf>
    <xf numFmtId="2" fontId="0" fillId="34" borderId="19" xfId="0" applyNumberFormat="1" applyFont="1" applyFill="1" applyBorder="1" applyAlignment="1" applyProtection="1">
      <alignment horizontal="center"/>
      <protection hidden="1" locked="0"/>
    </xf>
    <xf numFmtId="2" fontId="25" fillId="33" borderId="25" xfId="0" applyNumberFormat="1" applyFont="1" applyFill="1" applyBorder="1" applyAlignment="1" applyProtection="1">
      <alignment horizontal="center"/>
      <protection/>
    </xf>
    <xf numFmtId="0" fontId="0" fillId="34" borderId="27" xfId="0" applyFont="1" applyFill="1" applyBorder="1" applyAlignment="1" applyProtection="1">
      <alignment horizontal="center"/>
      <protection/>
    </xf>
    <xf numFmtId="2" fontId="0" fillId="34" borderId="44" xfId="0" applyNumberFormat="1" applyFont="1" applyFill="1" applyBorder="1" applyAlignment="1" applyProtection="1">
      <alignment horizontal="center" wrapText="1"/>
      <protection hidden="1" locked="0"/>
    </xf>
    <xf numFmtId="2" fontId="0" fillId="34" borderId="11" xfId="0" applyNumberFormat="1" applyFont="1" applyFill="1" applyBorder="1" applyAlignment="1" applyProtection="1">
      <alignment horizontal="center" wrapText="1"/>
      <protection hidden="1" locked="0"/>
    </xf>
    <xf numFmtId="2" fontId="25" fillId="34" borderId="51" xfId="0" applyNumberFormat="1" applyFont="1" applyFill="1" applyBorder="1" applyAlignment="1" applyProtection="1">
      <alignment horizontal="center"/>
      <protection/>
    </xf>
    <xf numFmtId="2" fontId="47" fillId="34" borderId="51" xfId="0" applyNumberFormat="1" applyFont="1" applyFill="1" applyBorder="1" applyAlignment="1" applyProtection="1">
      <alignment horizontal="center"/>
      <protection/>
    </xf>
    <xf numFmtId="2" fontId="47" fillId="33" borderId="53" xfId="0" applyNumberFormat="1" applyFont="1" applyFill="1" applyBorder="1" applyAlignment="1" applyProtection="1">
      <alignment horizontal="center"/>
      <protection/>
    </xf>
    <xf numFmtId="2" fontId="25" fillId="33" borderId="39" xfId="0" applyNumberFormat="1" applyFont="1" applyFill="1" applyBorder="1" applyAlignment="1" applyProtection="1">
      <alignment horizontal="center"/>
      <protection/>
    </xf>
    <xf numFmtId="2" fontId="25" fillId="33" borderId="0" xfId="0" applyNumberFormat="1" applyFont="1" applyFill="1" applyBorder="1" applyAlignment="1" applyProtection="1">
      <alignment horizontal="center"/>
      <protection/>
    </xf>
    <xf numFmtId="0" fontId="0" fillId="34" borderId="21" xfId="0" applyFont="1" applyFill="1" applyBorder="1" applyAlignment="1" applyProtection="1">
      <alignment horizontal="center"/>
      <protection/>
    </xf>
    <xf numFmtId="2" fontId="25" fillId="34" borderId="54" xfId="0" applyNumberFormat="1" applyFont="1" applyFill="1" applyBorder="1" applyAlignment="1" applyProtection="1">
      <alignment horizontal="center"/>
      <protection/>
    </xf>
    <xf numFmtId="2" fontId="47" fillId="34" borderId="54" xfId="0" applyNumberFormat="1" applyFont="1" applyFill="1" applyBorder="1" applyAlignment="1" applyProtection="1">
      <alignment horizontal="center"/>
      <protection/>
    </xf>
    <xf numFmtId="2" fontId="47" fillId="33" borderId="39" xfId="0" applyNumberFormat="1" applyFont="1" applyFill="1" applyBorder="1" applyAlignment="1" applyProtection="1">
      <alignment horizontal="center"/>
      <protection/>
    </xf>
    <xf numFmtId="2" fontId="25" fillId="33" borderId="55" xfId="0" applyNumberFormat="1" applyFont="1" applyFill="1" applyBorder="1" applyAlignment="1" applyProtection="1">
      <alignment horizontal="center"/>
      <protection/>
    </xf>
    <xf numFmtId="2" fontId="25" fillId="33" borderId="28" xfId="0" applyNumberFormat="1" applyFont="1" applyFill="1" applyBorder="1" applyAlignment="1" applyProtection="1">
      <alignment horizontal="center"/>
      <protection/>
    </xf>
    <xf numFmtId="2" fontId="25" fillId="34" borderId="52" xfId="0" applyNumberFormat="1" applyFont="1" applyFill="1" applyBorder="1" applyAlignment="1" applyProtection="1">
      <alignment horizontal="center"/>
      <protection/>
    </xf>
    <xf numFmtId="2" fontId="47" fillId="34" borderId="52" xfId="0" applyNumberFormat="1" applyFont="1" applyFill="1" applyBorder="1" applyAlignment="1" applyProtection="1">
      <alignment horizontal="center"/>
      <protection/>
    </xf>
    <xf numFmtId="2" fontId="47" fillId="33" borderId="55" xfId="0" applyNumberFormat="1" applyFont="1" applyFill="1" applyBorder="1" applyAlignment="1" applyProtection="1">
      <alignment horizontal="center"/>
      <protection/>
    </xf>
    <xf numFmtId="0" fontId="2" fillId="34" borderId="44" xfId="0" applyFont="1" applyFill="1" applyBorder="1" applyAlignment="1" applyProtection="1">
      <alignment horizontal="center"/>
      <protection/>
    </xf>
    <xf numFmtId="0" fontId="2" fillId="0" borderId="56" xfId="0" applyFont="1" applyBorder="1" applyAlignment="1" applyProtection="1">
      <alignment horizontal="center"/>
      <protection/>
    </xf>
    <xf numFmtId="0" fontId="2" fillId="34" borderId="11" xfId="0" applyFont="1" applyFill="1" applyBorder="1" applyAlignment="1" applyProtection="1">
      <alignment horizontal="center"/>
      <protection/>
    </xf>
    <xf numFmtId="0" fontId="2" fillId="0" borderId="22" xfId="0" applyFont="1" applyBorder="1" applyAlignment="1" applyProtection="1">
      <alignment horizontal="center"/>
      <protection/>
    </xf>
    <xf numFmtId="0" fontId="2" fillId="34" borderId="26" xfId="0" applyFont="1" applyFill="1" applyBorder="1" applyAlignment="1" applyProtection="1">
      <alignment horizontal="center"/>
      <protection/>
    </xf>
    <xf numFmtId="0" fontId="2" fillId="34" borderId="44" xfId="0" applyFont="1" applyFill="1" applyBorder="1" applyAlignment="1" applyProtection="1">
      <alignment horizontal="center" wrapText="1"/>
      <protection/>
    </xf>
    <xf numFmtId="0" fontId="2" fillId="34" borderId="11" xfId="0" applyFont="1" applyFill="1" applyBorder="1" applyAlignment="1" applyProtection="1">
      <alignment horizontal="center" wrapText="1"/>
      <protection/>
    </xf>
    <xf numFmtId="0" fontId="2" fillId="34" borderId="52" xfId="0" applyFont="1" applyFill="1" applyBorder="1" applyAlignment="1" applyProtection="1">
      <alignment horizontal="center"/>
      <protection/>
    </xf>
    <xf numFmtId="0" fontId="2" fillId="34" borderId="20" xfId="0" applyFont="1" applyFill="1" applyBorder="1" applyAlignment="1" applyProtection="1">
      <alignment horizontal="center"/>
      <protection/>
    </xf>
    <xf numFmtId="0" fontId="2" fillId="0" borderId="14" xfId="0" applyFont="1" applyBorder="1" applyAlignment="1" applyProtection="1">
      <alignment horizontal="center"/>
      <protection/>
    </xf>
    <xf numFmtId="0" fontId="0" fillId="0" borderId="0" xfId="55" applyFont="1">
      <alignment/>
      <protection/>
    </xf>
    <xf numFmtId="0" fontId="0" fillId="0" borderId="0" xfId="55">
      <alignment/>
      <protection/>
    </xf>
    <xf numFmtId="0" fontId="99" fillId="0" borderId="0" xfId="55" applyFont="1">
      <alignment/>
      <protection/>
    </xf>
    <xf numFmtId="0" fontId="0" fillId="0" borderId="0" xfId="55" applyAlignment="1">
      <alignment vertical="center"/>
      <protection/>
    </xf>
    <xf numFmtId="0" fontId="99" fillId="0" borderId="0" xfId="55" applyFont="1" applyAlignment="1">
      <alignment vertical="center"/>
      <protection/>
    </xf>
    <xf numFmtId="0" fontId="19" fillId="0" borderId="10" xfId="56" applyFont="1" applyFill="1" applyBorder="1" applyAlignment="1">
      <alignment horizontal="center" vertical="center"/>
      <protection/>
    </xf>
    <xf numFmtId="0" fontId="19" fillId="0" borderId="10" xfId="56" applyFont="1" applyBorder="1" applyAlignment="1">
      <alignment horizontal="left" vertical="center"/>
      <protection/>
    </xf>
    <xf numFmtId="0" fontId="19" fillId="0" borderId="10" xfId="56" applyFont="1" applyFill="1" applyBorder="1" applyAlignment="1">
      <alignment horizontal="left" vertical="center"/>
      <protection/>
    </xf>
    <xf numFmtId="0" fontId="19" fillId="0" borderId="10" xfId="57" applyFont="1" applyFill="1" applyBorder="1" applyAlignment="1" applyProtection="1">
      <alignment horizontal="center" vertical="center"/>
      <protection/>
    </xf>
    <xf numFmtId="0" fontId="19" fillId="0" borderId="10" xfId="55" applyFont="1" applyFill="1" applyBorder="1" applyAlignment="1">
      <alignment horizontal="left" vertical="center" wrapText="1"/>
      <protection/>
    </xf>
    <xf numFmtId="0" fontId="19" fillId="0" borderId="10" xfId="55" applyFont="1" applyFill="1" applyBorder="1" applyAlignment="1">
      <alignment horizontal="center" vertical="center" wrapText="1"/>
      <protection/>
    </xf>
    <xf numFmtId="0" fontId="48" fillId="0" borderId="10" xfId="57" applyFont="1" applyFill="1" applyBorder="1" applyAlignment="1" applyProtection="1">
      <alignment horizontal="center" vertical="center"/>
      <protection/>
    </xf>
    <xf numFmtId="0" fontId="99" fillId="51" borderId="0" xfId="55" applyFont="1" applyFill="1" applyAlignment="1">
      <alignment vertical="center"/>
      <protection/>
    </xf>
    <xf numFmtId="0" fontId="19" fillId="0" borderId="10" xfId="56" applyFont="1" applyBorder="1" applyAlignment="1">
      <alignment horizontal="center" vertical="center"/>
      <protection/>
    </xf>
    <xf numFmtId="0" fontId="19" fillId="0" borderId="10" xfId="55" applyFont="1" applyBorder="1" applyAlignment="1">
      <alignment horizontal="center" vertical="center"/>
      <protection/>
    </xf>
    <xf numFmtId="0" fontId="19" fillId="0" borderId="0" xfId="56" applyFont="1" applyFill="1" applyBorder="1" applyAlignment="1">
      <alignment horizontal="center" vertical="center"/>
      <protection/>
    </xf>
    <xf numFmtId="0" fontId="19" fillId="0" borderId="0" xfId="56" applyFont="1" applyFill="1" applyBorder="1" applyAlignment="1">
      <alignment horizontal="left" vertical="center"/>
      <protection/>
    </xf>
    <xf numFmtId="0" fontId="0" fillId="0" borderId="0" xfId="55" applyBorder="1">
      <alignment/>
      <protection/>
    </xf>
    <xf numFmtId="0" fontId="19" fillId="0" borderId="0" xfId="55" applyFont="1" applyBorder="1" applyAlignment="1">
      <alignment horizontal="center" vertical="center"/>
      <protection/>
    </xf>
    <xf numFmtId="0" fontId="19" fillId="0" borderId="0" xfId="55" applyFont="1" applyFill="1" applyBorder="1" applyAlignment="1">
      <alignment horizontal="center" vertical="center" wrapText="1"/>
      <protection/>
    </xf>
    <xf numFmtId="0" fontId="19" fillId="0" borderId="0" xfId="55" applyFont="1" applyFill="1" applyBorder="1" applyAlignment="1">
      <alignment horizontal="left" vertical="center" wrapText="1"/>
      <protection/>
    </xf>
    <xf numFmtId="0" fontId="19" fillId="0" borderId="0" xfId="56" applyFont="1" applyBorder="1" applyAlignment="1">
      <alignment horizontal="center" vertical="center"/>
      <protection/>
    </xf>
    <xf numFmtId="0" fontId="4" fillId="36" borderId="0" xfId="0" applyFont="1" applyFill="1" applyAlignment="1" applyProtection="1">
      <alignment horizontal="center"/>
      <protection/>
    </xf>
    <xf numFmtId="0" fontId="0" fillId="52" borderId="0" xfId="0" applyFill="1" applyBorder="1" applyAlignment="1">
      <alignment/>
    </xf>
    <xf numFmtId="0" fontId="0" fillId="0" borderId="10" xfId="55" applyBorder="1">
      <alignment/>
      <protection/>
    </xf>
    <xf numFmtId="169" fontId="0" fillId="0" borderId="10" xfId="55" applyNumberFormat="1" applyBorder="1">
      <alignment/>
      <protection/>
    </xf>
    <xf numFmtId="1" fontId="0" fillId="52" borderId="0" xfId="0" applyNumberFormat="1" applyFill="1" applyBorder="1" applyAlignment="1">
      <alignment horizontal="center"/>
    </xf>
    <xf numFmtId="0" fontId="2" fillId="34" borderId="14" xfId="0" applyFont="1" applyFill="1" applyBorder="1" applyAlignment="1" applyProtection="1">
      <alignment horizontal="center"/>
      <protection/>
    </xf>
    <xf numFmtId="2" fontId="4" fillId="15" borderId="21" xfId="0" applyNumberFormat="1" applyFont="1" applyFill="1" applyBorder="1" applyAlignment="1">
      <alignment/>
    </xf>
    <xf numFmtId="2" fontId="4" fillId="15" borderId="22" xfId="0" applyNumberFormat="1" applyFont="1" applyFill="1" applyBorder="1" applyAlignment="1">
      <alignment/>
    </xf>
    <xf numFmtId="0" fontId="0" fillId="15" borderId="0" xfId="0" applyFont="1" applyFill="1" applyAlignment="1">
      <alignment/>
    </xf>
    <xf numFmtId="0" fontId="0" fillId="15" borderId="0" xfId="0" applyFill="1" applyBorder="1" applyAlignment="1">
      <alignment/>
    </xf>
    <xf numFmtId="0" fontId="29" fillId="51" borderId="10" xfId="0" applyFont="1" applyFill="1" applyBorder="1" applyAlignment="1" applyProtection="1">
      <alignment horizontal="center"/>
      <protection/>
    </xf>
    <xf numFmtId="0" fontId="0" fillId="0" borderId="0" xfId="55" applyAlignment="1">
      <alignment wrapText="1"/>
      <protection/>
    </xf>
    <xf numFmtId="0" fontId="99" fillId="0" borderId="0" xfId="55" applyFont="1" applyAlignment="1">
      <alignment wrapText="1"/>
      <protection/>
    </xf>
    <xf numFmtId="0" fontId="0" fillId="53" borderId="31" xfId="55" applyFill="1" applyBorder="1">
      <alignment/>
      <protection/>
    </xf>
    <xf numFmtId="0" fontId="0" fillId="53" borderId="32" xfId="55" applyFill="1" applyBorder="1" applyAlignment="1">
      <alignment horizontal="center"/>
      <protection/>
    </xf>
    <xf numFmtId="0" fontId="0" fillId="53" borderId="33" xfId="55" applyFill="1" applyBorder="1" applyAlignment="1">
      <alignment horizontal="center"/>
      <protection/>
    </xf>
    <xf numFmtId="0" fontId="8" fillId="36" borderId="44" xfId="0" applyFont="1" applyFill="1" applyBorder="1" applyAlignment="1">
      <alignment horizontal="right" vertical="center"/>
    </xf>
    <xf numFmtId="10" fontId="4" fillId="36" borderId="45" xfId="0" applyNumberFormat="1" applyFont="1" applyFill="1" applyBorder="1" applyAlignment="1" applyProtection="1">
      <alignment horizontal="center" vertical="center"/>
      <protection/>
    </xf>
    <xf numFmtId="0" fontId="8" fillId="36" borderId="44" xfId="0" applyFont="1" applyFill="1" applyBorder="1" applyAlignment="1" applyProtection="1">
      <alignment horizontal="right" vertical="center"/>
      <protection/>
    </xf>
    <xf numFmtId="0" fontId="38" fillId="36" borderId="44" xfId="0" applyFont="1" applyFill="1" applyBorder="1" applyAlignment="1" applyProtection="1">
      <alignment horizontal="right" vertical="center"/>
      <protection/>
    </xf>
    <xf numFmtId="10" fontId="4" fillId="36" borderId="57" xfId="0" applyNumberFormat="1" applyFont="1" applyFill="1" applyBorder="1" applyAlignment="1" applyProtection="1">
      <alignment horizontal="center" vertical="center"/>
      <protection/>
    </xf>
    <xf numFmtId="0" fontId="38" fillId="36" borderId="58" xfId="0" applyFont="1" applyFill="1" applyBorder="1" applyAlignment="1" applyProtection="1">
      <alignment horizontal="right" vertical="center"/>
      <protection/>
    </xf>
    <xf numFmtId="0" fontId="38" fillId="36" borderId="46" xfId="0" applyFont="1" applyFill="1" applyBorder="1" applyAlignment="1">
      <alignment horizontal="right" vertical="center"/>
    </xf>
    <xf numFmtId="0" fontId="0" fillId="0" borderId="0" xfId="55" applyAlignment="1">
      <alignment horizontal="center"/>
      <protection/>
    </xf>
    <xf numFmtId="0" fontId="0" fillId="18" borderId="33" xfId="55" applyFill="1" applyBorder="1" applyAlignment="1">
      <alignment horizontal="center"/>
      <protection/>
    </xf>
    <xf numFmtId="0" fontId="100" fillId="0" borderId="0" xfId="0" applyFont="1" applyAlignment="1">
      <alignment/>
    </xf>
    <xf numFmtId="0" fontId="0" fillId="0" borderId="0" xfId="0" applyFont="1" applyFill="1" applyAlignment="1">
      <alignment horizontal="center"/>
    </xf>
    <xf numFmtId="0" fontId="2" fillId="0" borderId="13" xfId="0" applyFont="1" applyBorder="1" applyAlignment="1" applyProtection="1">
      <alignment horizontal="center"/>
      <protection/>
    </xf>
    <xf numFmtId="0" fontId="0" fillId="0" borderId="10" xfId="55" applyFont="1" applyBorder="1" applyAlignment="1">
      <alignment horizontal="center"/>
      <protection/>
    </xf>
    <xf numFmtId="169" fontId="0" fillId="0" borderId="10" xfId="55" applyNumberFormat="1" applyFont="1" applyBorder="1" applyAlignment="1">
      <alignment horizontal="center"/>
      <protection/>
    </xf>
    <xf numFmtId="0" fontId="0" fillId="0" borderId="10" xfId="0" applyFont="1" applyBorder="1" applyAlignment="1">
      <alignment horizontal="center"/>
    </xf>
    <xf numFmtId="0" fontId="0" fillId="0" borderId="26" xfId="0" applyFont="1" applyFill="1" applyBorder="1" applyAlignment="1">
      <alignment horizontal="center"/>
    </xf>
    <xf numFmtId="165" fontId="2" fillId="0" borderId="0" xfId="0" applyNumberFormat="1" applyFont="1" applyFill="1" applyBorder="1" applyAlignment="1" applyProtection="1">
      <alignment horizontal="center"/>
      <protection/>
    </xf>
    <xf numFmtId="0" fontId="0" fillId="0" borderId="14" xfId="0" applyFont="1" applyBorder="1" applyAlignment="1">
      <alignment horizontal="center"/>
    </xf>
    <xf numFmtId="2" fontId="0" fillId="0" borderId="10" xfId="0" applyNumberFormat="1" applyFont="1" applyBorder="1" applyAlignment="1" applyProtection="1">
      <alignment horizontal="center"/>
      <protection/>
    </xf>
    <xf numFmtId="0" fontId="4" fillId="8" borderId="10" xfId="0" applyFont="1" applyFill="1" applyBorder="1" applyAlignment="1" applyProtection="1">
      <alignment horizontal="center"/>
      <protection/>
    </xf>
    <xf numFmtId="0" fontId="4" fillId="18" borderId="33" xfId="55" applyFont="1" applyFill="1" applyBorder="1" applyAlignment="1">
      <alignment horizontal="center"/>
      <protection/>
    </xf>
    <xf numFmtId="0" fontId="4" fillId="0" borderId="0" xfId="55" applyFont="1">
      <alignment/>
      <protection/>
    </xf>
    <xf numFmtId="0" fontId="4" fillId="0" borderId="0" xfId="55" applyFont="1" applyAlignment="1">
      <alignment horizontal="center"/>
      <protection/>
    </xf>
    <xf numFmtId="0" fontId="4" fillId="0" borderId="10" xfId="56" applyFont="1" applyFill="1" applyBorder="1" applyAlignment="1">
      <alignment horizontal="center" vertical="center"/>
      <protection/>
    </xf>
    <xf numFmtId="0" fontId="4" fillId="0" borderId="10" xfId="56" applyFont="1" applyFill="1" applyBorder="1" applyAlignment="1">
      <alignment horizontal="left" vertical="center"/>
      <protection/>
    </xf>
    <xf numFmtId="0" fontId="4" fillId="0" borderId="10" xfId="55" applyFont="1" applyFill="1" applyBorder="1" applyAlignment="1">
      <alignment horizontal="left" vertical="center" wrapText="1"/>
      <protection/>
    </xf>
    <xf numFmtId="0" fontId="0" fillId="0" borderId="26" xfId="0" applyBorder="1" applyAlignment="1">
      <alignment/>
    </xf>
    <xf numFmtId="1" fontId="2" fillId="0" borderId="14" xfId="0" applyNumberFormat="1" applyFont="1" applyBorder="1" applyAlignment="1" applyProtection="1">
      <alignment horizontal="center" wrapText="1"/>
      <protection/>
    </xf>
    <xf numFmtId="2" fontId="0" fillId="0" borderId="10" xfId="0" applyNumberFormat="1" applyBorder="1" applyAlignment="1">
      <alignment horizontal="center"/>
    </xf>
    <xf numFmtId="0" fontId="2" fillId="0" borderId="26" xfId="0" applyFont="1" applyFill="1" applyBorder="1" applyAlignment="1" applyProtection="1">
      <alignment horizontal="center"/>
      <protection/>
    </xf>
    <xf numFmtId="0" fontId="101" fillId="0" borderId="24" xfId="0" applyFont="1" applyBorder="1" applyAlignment="1">
      <alignment horizontal="center"/>
    </xf>
    <xf numFmtId="0" fontId="102" fillId="0" borderId="0" xfId="0" applyFont="1" applyBorder="1" applyAlignment="1">
      <alignment vertical="center"/>
    </xf>
    <xf numFmtId="0" fontId="0" fillId="0" borderId="0" xfId="0" applyFont="1" applyBorder="1" applyAlignment="1">
      <alignment horizontal="center" vertical="center"/>
    </xf>
    <xf numFmtId="0" fontId="0" fillId="0" borderId="10" xfId="55" applyBorder="1" applyAlignment="1">
      <alignment horizontal="center"/>
      <protection/>
    </xf>
    <xf numFmtId="0" fontId="2" fillId="0" borderId="26" xfId="0" applyFont="1" applyBorder="1" applyAlignment="1">
      <alignment horizontal="center"/>
    </xf>
    <xf numFmtId="0" fontId="2" fillId="0" borderId="22" xfId="0" applyFont="1" applyFill="1" applyBorder="1" applyAlignment="1" applyProtection="1">
      <alignment horizontal="center"/>
      <protection/>
    </xf>
    <xf numFmtId="2" fontId="6" fillId="0" borderId="10" xfId="0" applyNumberFormat="1" applyFont="1" applyBorder="1" applyAlignment="1" applyProtection="1">
      <alignment horizontal="center"/>
      <protection/>
    </xf>
    <xf numFmtId="0" fontId="9" fillId="0" borderId="10" xfId="0" applyFont="1" applyFill="1" applyBorder="1" applyAlignment="1" applyProtection="1">
      <alignment horizontal="center"/>
      <protection/>
    </xf>
    <xf numFmtId="0" fontId="0" fillId="0" borderId="10" xfId="0" applyBorder="1" applyAlignment="1">
      <alignment horizontal="center"/>
    </xf>
    <xf numFmtId="2" fontId="4" fillId="0" borderId="10" xfId="0" applyNumberFormat="1" applyFont="1" applyBorder="1" applyAlignment="1">
      <alignment horizontal="center"/>
    </xf>
    <xf numFmtId="0" fontId="0" fillId="0" borderId="10" xfId="0" applyFill="1" applyBorder="1" applyAlignment="1">
      <alignment horizontal="center"/>
    </xf>
    <xf numFmtId="0" fontId="0" fillId="0" borderId="10" xfId="0" applyFill="1" applyBorder="1" applyAlignment="1">
      <alignment/>
    </xf>
    <xf numFmtId="2" fontId="0" fillId="0" borderId="10" xfId="0" applyNumberFormat="1" applyFill="1" applyBorder="1" applyAlignment="1">
      <alignment horizontal="center"/>
    </xf>
    <xf numFmtId="2" fontId="4" fillId="0" borderId="10" xfId="0" applyNumberFormat="1" applyFont="1" applyFill="1" applyBorder="1" applyAlignment="1" applyProtection="1">
      <alignment horizontal="center"/>
      <protection locked="0"/>
    </xf>
    <xf numFmtId="1" fontId="4" fillId="0" borderId="10" xfId="0" applyNumberFormat="1"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35" fillId="54" borderId="10" xfId="0" applyFont="1" applyFill="1" applyBorder="1" applyAlignment="1" applyProtection="1">
      <alignment horizontal="center"/>
      <protection/>
    </xf>
    <xf numFmtId="0" fontId="4" fillId="55" borderId="34" xfId="0" applyFont="1" applyFill="1" applyBorder="1" applyAlignment="1">
      <alignment horizontal="center" vertical="center"/>
    </xf>
    <xf numFmtId="0" fontId="9" fillId="36" borderId="44" xfId="0" applyFont="1" applyFill="1" applyBorder="1" applyAlignment="1">
      <alignment horizontal="right" vertical="center"/>
    </xf>
    <xf numFmtId="10" fontId="9" fillId="36" borderId="45" xfId="0" applyNumberFormat="1" applyFont="1" applyFill="1" applyBorder="1" applyAlignment="1">
      <alignment horizontal="center" vertical="center"/>
    </xf>
    <xf numFmtId="0" fontId="0" fillId="52" borderId="0" xfId="0" applyFill="1" applyAlignment="1">
      <alignment/>
    </xf>
    <xf numFmtId="0" fontId="16" fillId="52" borderId="0" xfId="0" applyFont="1" applyFill="1" applyBorder="1" applyAlignment="1">
      <alignment horizontal="center"/>
    </xf>
    <xf numFmtId="1" fontId="0" fillId="52" borderId="0" xfId="0" applyNumberFormat="1" applyFill="1" applyAlignment="1">
      <alignment horizontal="center"/>
    </xf>
    <xf numFmtId="0" fontId="0" fillId="52" borderId="0" xfId="0" applyFill="1" applyAlignment="1">
      <alignment horizontal="center"/>
    </xf>
    <xf numFmtId="0" fontId="9" fillId="52" borderId="0" xfId="0" applyFont="1" applyFill="1" applyBorder="1" applyAlignment="1" applyProtection="1">
      <alignment horizontal="left"/>
      <protection/>
    </xf>
    <xf numFmtId="0" fontId="2" fillId="52" borderId="0" xfId="0" applyFont="1" applyFill="1" applyBorder="1" applyAlignment="1" applyProtection="1">
      <alignment horizontal="center"/>
      <protection/>
    </xf>
    <xf numFmtId="0" fontId="4" fillId="52" borderId="0" xfId="0" applyFont="1" applyFill="1" applyBorder="1" applyAlignment="1" applyProtection="1">
      <alignment horizontal="center"/>
      <protection/>
    </xf>
    <xf numFmtId="0" fontId="0" fillId="52" borderId="0" xfId="0" applyFont="1" applyFill="1" applyBorder="1" applyAlignment="1" applyProtection="1">
      <alignment/>
      <protection/>
    </xf>
    <xf numFmtId="0" fontId="31" fillId="52" borderId="0" xfId="0" applyFont="1" applyFill="1" applyBorder="1" applyAlignment="1">
      <alignment horizontal="center" wrapText="1"/>
    </xf>
    <xf numFmtId="0" fontId="0" fillId="52" borderId="0" xfId="0" applyFill="1" applyBorder="1" applyAlignment="1" applyProtection="1">
      <alignment/>
      <protection/>
    </xf>
    <xf numFmtId="0" fontId="9" fillId="51" borderId="44" xfId="0" applyFont="1" applyFill="1" applyBorder="1" applyAlignment="1" applyProtection="1">
      <alignment horizontal="center"/>
      <protection/>
    </xf>
    <xf numFmtId="0" fontId="9" fillId="51" borderId="10" xfId="0" applyFont="1" applyFill="1" applyBorder="1" applyAlignment="1" applyProtection="1">
      <alignment horizontal="center"/>
      <protection/>
    </xf>
    <xf numFmtId="1" fontId="9" fillId="0" borderId="44" xfId="0" applyNumberFormat="1" applyFont="1" applyFill="1" applyBorder="1" applyAlignment="1" applyProtection="1">
      <alignment horizontal="center"/>
      <protection hidden="1" locked="0"/>
    </xf>
    <xf numFmtId="2" fontId="9" fillId="0" borderId="10" xfId="0" applyNumberFormat="1" applyFont="1" applyFill="1" applyBorder="1" applyAlignment="1" applyProtection="1">
      <alignment horizontal="center"/>
      <protection hidden="1" locked="0"/>
    </xf>
    <xf numFmtId="1" fontId="9" fillId="40" borderId="10" xfId="0" applyNumberFormat="1" applyFont="1" applyFill="1" applyBorder="1" applyAlignment="1">
      <alignment horizontal="center"/>
    </xf>
    <xf numFmtId="2" fontId="9" fillId="40" borderId="45" xfId="0" applyNumberFormat="1" applyFont="1" applyFill="1" applyBorder="1" applyAlignment="1">
      <alignment horizontal="center"/>
    </xf>
    <xf numFmtId="1" fontId="9" fillId="40" borderId="11" xfId="0" applyNumberFormat="1" applyFont="1" applyFill="1" applyBorder="1" applyAlignment="1" applyProtection="1">
      <alignment horizontal="center"/>
      <protection hidden="1"/>
    </xf>
    <xf numFmtId="4" fontId="4" fillId="56" borderId="45" xfId="0" applyNumberFormat="1" applyFont="1" applyFill="1" applyBorder="1" applyAlignment="1" applyProtection="1">
      <alignment horizontal="center"/>
      <protection/>
    </xf>
    <xf numFmtId="2" fontId="9" fillId="0" borderId="26" xfId="0" applyNumberFormat="1" applyFont="1" applyFill="1" applyBorder="1" applyAlignment="1" applyProtection="1">
      <alignment horizontal="center"/>
      <protection hidden="1" locked="0"/>
    </xf>
    <xf numFmtId="0" fontId="6" fillId="52" borderId="0" xfId="0" applyFont="1" applyFill="1" applyBorder="1" applyAlignment="1" applyProtection="1">
      <alignment/>
      <protection/>
    </xf>
    <xf numFmtId="1" fontId="9" fillId="40" borderId="10" xfId="0" applyNumberFormat="1" applyFont="1" applyFill="1" applyBorder="1" applyAlignment="1" applyProtection="1">
      <alignment horizontal="center"/>
      <protection/>
    </xf>
    <xf numFmtId="2" fontId="9" fillId="40" borderId="45" xfId="0" applyNumberFormat="1" applyFont="1" applyFill="1" applyBorder="1" applyAlignment="1" applyProtection="1">
      <alignment horizontal="center"/>
      <protection/>
    </xf>
    <xf numFmtId="0" fontId="49" fillId="52" borderId="0" xfId="0" applyFont="1" applyFill="1" applyBorder="1" applyAlignment="1" applyProtection="1">
      <alignment/>
      <protection/>
    </xf>
    <xf numFmtId="1" fontId="11" fillId="52" borderId="0" xfId="0" applyNumberFormat="1" applyFont="1" applyFill="1" applyBorder="1" applyAlignment="1">
      <alignment horizontal="center" vertical="center"/>
    </xf>
    <xf numFmtId="170" fontId="4" fillId="52" borderId="0" xfId="0" applyNumberFormat="1" applyFont="1" applyFill="1" applyBorder="1" applyAlignment="1" applyProtection="1">
      <alignment horizontal="center"/>
      <protection/>
    </xf>
    <xf numFmtId="1" fontId="9" fillId="0" borderId="51" xfId="0" applyNumberFormat="1" applyFont="1" applyFill="1" applyBorder="1" applyAlignment="1" applyProtection="1">
      <alignment horizontal="center"/>
      <protection hidden="1" locked="0"/>
    </xf>
    <xf numFmtId="2" fontId="9" fillId="0" borderId="27" xfId="0" applyNumberFormat="1" applyFont="1" applyFill="1" applyBorder="1" applyAlignment="1" applyProtection="1">
      <alignment horizontal="center"/>
      <protection hidden="1" locked="0"/>
    </xf>
    <xf numFmtId="0" fontId="9" fillId="54" borderId="58" xfId="0" applyFont="1" applyFill="1" applyBorder="1" applyAlignment="1">
      <alignment horizontal="center"/>
    </xf>
    <xf numFmtId="0" fontId="16" fillId="54" borderId="11" xfId="0" applyFont="1" applyFill="1" applyBorder="1" applyAlignment="1">
      <alignment horizontal="center"/>
    </xf>
    <xf numFmtId="0" fontId="35" fillId="54" borderId="11" xfId="0" applyFont="1" applyFill="1" applyBorder="1" applyAlignment="1" applyProtection="1">
      <alignment horizontal="center"/>
      <protection/>
    </xf>
    <xf numFmtId="1" fontId="0" fillId="54" borderId="26" xfId="0" applyNumberFormat="1" applyFill="1" applyBorder="1" applyAlignment="1">
      <alignment horizontal="center"/>
    </xf>
    <xf numFmtId="1" fontId="0" fillId="54" borderId="59" xfId="0" applyNumberFormat="1" applyFill="1" applyBorder="1" applyAlignment="1">
      <alignment horizontal="center"/>
    </xf>
    <xf numFmtId="0" fontId="0" fillId="54" borderId="58" xfId="0" applyFill="1" applyBorder="1" applyAlignment="1">
      <alignment/>
    </xf>
    <xf numFmtId="2" fontId="103" fillId="54" borderId="0" xfId="0" applyNumberFormat="1" applyFont="1" applyFill="1" applyBorder="1" applyAlignment="1" applyProtection="1">
      <alignment horizontal="center"/>
      <protection/>
    </xf>
    <xf numFmtId="1" fontId="104" fillId="57" borderId="57" xfId="0" applyNumberFormat="1" applyFont="1" applyFill="1" applyBorder="1" applyAlignment="1">
      <alignment horizontal="center"/>
    </xf>
    <xf numFmtId="0" fontId="35" fillId="54" borderId="20" xfId="0" applyFont="1" applyFill="1" applyBorder="1" applyAlignment="1" applyProtection="1">
      <alignment horizontal="center"/>
      <protection/>
    </xf>
    <xf numFmtId="1" fontId="104" fillId="57" borderId="60" xfId="0" applyNumberFormat="1" applyFont="1" applyFill="1" applyBorder="1" applyAlignment="1">
      <alignment horizontal="center"/>
    </xf>
    <xf numFmtId="1" fontId="105" fillId="57" borderId="60" xfId="0" applyNumberFormat="1" applyFont="1" applyFill="1" applyBorder="1" applyAlignment="1">
      <alignment horizontal="center"/>
    </xf>
    <xf numFmtId="0" fontId="35" fillId="54" borderId="19" xfId="0" applyFont="1" applyFill="1" applyBorder="1" applyAlignment="1" applyProtection="1">
      <alignment horizontal="center"/>
      <protection/>
    </xf>
    <xf numFmtId="0" fontId="0" fillId="54" borderId="30" xfId="0" applyFill="1" applyBorder="1" applyAlignment="1">
      <alignment/>
    </xf>
    <xf numFmtId="0" fontId="106" fillId="54" borderId="0" xfId="0" applyFont="1" applyFill="1" applyBorder="1" applyAlignment="1" applyProtection="1">
      <alignment horizontal="center"/>
      <protection/>
    </xf>
    <xf numFmtId="0" fontId="7" fillId="54" borderId="10" xfId="0" applyFont="1" applyFill="1" applyBorder="1" applyAlignment="1">
      <alignment horizontal="right"/>
    </xf>
    <xf numFmtId="1" fontId="105" fillId="57" borderId="56" xfId="0" applyNumberFormat="1" applyFont="1" applyFill="1" applyBorder="1" applyAlignment="1">
      <alignment horizontal="center"/>
    </xf>
    <xf numFmtId="170" fontId="9" fillId="54" borderId="58" xfId="0" applyNumberFormat="1" applyFont="1" applyFill="1" applyBorder="1" applyAlignment="1" applyProtection="1">
      <alignment horizontal="center"/>
      <protection/>
    </xf>
    <xf numFmtId="0" fontId="21" fillId="54" borderId="11" xfId="0" applyFont="1" applyFill="1" applyBorder="1" applyAlignment="1" applyProtection="1">
      <alignment horizontal="center"/>
      <protection/>
    </xf>
    <xf numFmtId="0" fontId="0" fillId="0" borderId="11" xfId="0" applyFill="1" applyBorder="1" applyAlignment="1">
      <alignment horizontal="center"/>
    </xf>
    <xf numFmtId="0" fontId="0" fillId="54" borderId="18" xfId="0" applyFill="1" applyBorder="1" applyAlignment="1">
      <alignment/>
    </xf>
    <xf numFmtId="2" fontId="4" fillId="54" borderId="37" xfId="0" applyNumberFormat="1" applyFont="1" applyFill="1" applyBorder="1" applyAlignment="1" applyProtection="1">
      <alignment horizontal="center"/>
      <protection hidden="1"/>
    </xf>
    <xf numFmtId="1" fontId="9" fillId="51" borderId="47" xfId="0" applyNumberFormat="1" applyFont="1" applyFill="1" applyBorder="1" applyAlignment="1">
      <alignment horizontal="center" vertical="center"/>
    </xf>
    <xf numFmtId="170" fontId="9" fillId="8" borderId="61" xfId="0" applyNumberFormat="1" applyFont="1" applyFill="1" applyBorder="1" applyAlignment="1" applyProtection="1">
      <alignment horizontal="center" vertical="center"/>
      <protection/>
    </xf>
    <xf numFmtId="1" fontId="9" fillId="51" borderId="62" xfId="0" applyNumberFormat="1" applyFont="1" applyFill="1" applyBorder="1" applyAlignment="1">
      <alignment horizontal="center" vertical="center"/>
    </xf>
    <xf numFmtId="2" fontId="4" fillId="0" borderId="63" xfId="0" applyNumberFormat="1" applyFont="1" applyFill="1" applyBorder="1" applyAlignment="1" applyProtection="1">
      <alignment horizontal="center"/>
      <protection/>
    </xf>
    <xf numFmtId="4" fontId="4" fillId="56" borderId="47" xfId="0" applyNumberFormat="1" applyFont="1" applyFill="1" applyBorder="1" applyAlignment="1">
      <alignment horizontal="center"/>
    </xf>
    <xf numFmtId="2" fontId="4" fillId="52" borderId="0" xfId="0" applyNumberFormat="1" applyFont="1" applyFill="1" applyBorder="1" applyAlignment="1" applyProtection="1">
      <alignment horizontal="center"/>
      <protection hidden="1"/>
    </xf>
    <xf numFmtId="0" fontId="16" fillId="52" borderId="0" xfId="0" applyFont="1" applyFill="1" applyBorder="1" applyAlignment="1" applyProtection="1">
      <alignment horizontal="center" wrapText="1"/>
      <protection/>
    </xf>
    <xf numFmtId="0" fontId="9" fillId="52" borderId="0" xfId="0" applyFont="1" applyFill="1" applyBorder="1" applyAlignment="1" applyProtection="1">
      <alignment horizontal="right"/>
      <protection/>
    </xf>
    <xf numFmtId="0" fontId="9" fillId="52" borderId="0" xfId="0" applyFont="1" applyFill="1" applyBorder="1" applyAlignment="1">
      <alignment horizontal="center"/>
    </xf>
    <xf numFmtId="0" fontId="4" fillId="52" borderId="0" xfId="0" applyFont="1" applyFill="1" applyBorder="1" applyAlignment="1">
      <alignment horizontal="center" wrapText="1"/>
    </xf>
    <xf numFmtId="2" fontId="9" fillId="52" borderId="0" xfId="0" applyNumberFormat="1" applyFont="1" applyFill="1" applyBorder="1" applyAlignment="1" applyProtection="1">
      <alignment horizontal="right"/>
      <protection/>
    </xf>
    <xf numFmtId="0" fontId="22" fillId="52" borderId="0" xfId="0" applyFont="1" applyFill="1" applyBorder="1" applyAlignment="1" applyProtection="1">
      <alignment horizontal="left"/>
      <protection/>
    </xf>
    <xf numFmtId="0" fontId="0" fillId="35" borderId="0" xfId="0" applyFont="1" applyFill="1" applyBorder="1" applyAlignment="1">
      <alignment/>
    </xf>
    <xf numFmtId="0" fontId="0" fillId="0" borderId="0" xfId="0" applyFont="1" applyBorder="1" applyAlignment="1">
      <alignment horizontal="center"/>
    </xf>
    <xf numFmtId="2" fontId="4" fillId="15" borderId="0" xfId="0" applyNumberFormat="1" applyFont="1" applyFill="1" applyBorder="1" applyAlignment="1">
      <alignment/>
    </xf>
    <xf numFmtId="2" fontId="6" fillId="0" borderId="0" xfId="0" applyNumberFormat="1" applyFont="1" applyFill="1" applyBorder="1" applyAlignment="1" applyProtection="1">
      <alignment horizontal="center"/>
      <protection/>
    </xf>
    <xf numFmtId="0" fontId="6"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center" vertical="center" wrapText="1"/>
    </xf>
    <xf numFmtId="0" fontId="0" fillId="0" borderId="27" xfId="0" applyFont="1" applyBorder="1" applyAlignment="1">
      <alignment horizontal="left"/>
    </xf>
    <xf numFmtId="0" fontId="0" fillId="0" borderId="19" xfId="0" applyFont="1" applyBorder="1" applyAlignment="1">
      <alignment/>
    </xf>
    <xf numFmtId="0" fontId="0" fillId="0" borderId="10" xfId="0" applyFont="1" applyBorder="1" applyAlignment="1">
      <alignment/>
    </xf>
    <xf numFmtId="0" fontId="6" fillId="0" borderId="10" xfId="0" applyFont="1" applyBorder="1" applyAlignment="1">
      <alignment horizontal="center"/>
    </xf>
    <xf numFmtId="0" fontId="6" fillId="0" borderId="64" xfId="0" applyFont="1" applyBorder="1" applyAlignment="1">
      <alignment horizontal="center"/>
    </xf>
    <xf numFmtId="0" fontId="0" fillId="40" borderId="27" xfId="0" applyFont="1" applyFill="1" applyBorder="1" applyAlignment="1">
      <alignment/>
    </xf>
    <xf numFmtId="0" fontId="0" fillId="0" borderId="24" xfId="0" applyFont="1" applyBorder="1" applyAlignment="1">
      <alignment horizontal="center"/>
    </xf>
    <xf numFmtId="0" fontId="0" fillId="50" borderId="25" xfId="0" applyFont="1" applyFill="1" applyBorder="1" applyAlignment="1">
      <alignment horizontal="center"/>
    </xf>
    <xf numFmtId="0" fontId="0" fillId="40" borderId="21" xfId="0" applyFont="1" applyFill="1" applyBorder="1" applyAlignment="1">
      <alignment/>
    </xf>
    <xf numFmtId="167" fontId="0" fillId="36" borderId="22" xfId="0" applyNumberFormat="1" applyFont="1" applyFill="1" applyBorder="1" applyAlignment="1">
      <alignment/>
    </xf>
    <xf numFmtId="0" fontId="0" fillId="0" borderId="13" xfId="0" applyFont="1" applyBorder="1" applyAlignment="1">
      <alignment horizontal="center"/>
    </xf>
    <xf numFmtId="0" fontId="0" fillId="50" borderId="0" xfId="0" applyFont="1" applyFill="1" applyBorder="1" applyAlignment="1">
      <alignment horizontal="center"/>
    </xf>
    <xf numFmtId="0" fontId="0" fillId="0" borderId="27" xfId="0" applyFont="1" applyBorder="1" applyAlignment="1">
      <alignment horizontal="center"/>
    </xf>
    <xf numFmtId="0" fontId="0" fillId="0" borderId="19" xfId="0" applyFont="1" applyBorder="1" applyAlignment="1">
      <alignment horizontal="center"/>
    </xf>
    <xf numFmtId="0" fontId="0" fillId="40" borderId="21" xfId="0" applyFont="1" applyFill="1" applyBorder="1" applyAlignment="1">
      <alignment horizontal="center"/>
    </xf>
    <xf numFmtId="0" fontId="0" fillId="40" borderId="12" xfId="0" applyFont="1" applyFill="1" applyBorder="1" applyAlignment="1">
      <alignment horizontal="center"/>
    </xf>
    <xf numFmtId="0" fontId="0" fillId="0" borderId="21" xfId="0" applyFont="1" applyBorder="1" applyAlignment="1">
      <alignment/>
    </xf>
    <xf numFmtId="0" fontId="0" fillId="0" borderId="12" xfId="0" applyFont="1" applyBorder="1" applyAlignment="1">
      <alignment horizontal="center"/>
    </xf>
    <xf numFmtId="0" fontId="0" fillId="0" borderId="22" xfId="0" applyFont="1" applyBorder="1" applyAlignment="1">
      <alignment/>
    </xf>
    <xf numFmtId="0" fontId="6" fillId="36" borderId="28" xfId="0" applyFont="1" applyFill="1" applyBorder="1" applyAlignment="1">
      <alignment horizontal="center"/>
    </xf>
    <xf numFmtId="0" fontId="7" fillId="36" borderId="28" xfId="0" applyFont="1" applyFill="1" applyBorder="1" applyAlignment="1">
      <alignment horizontal="center"/>
    </xf>
    <xf numFmtId="167" fontId="0" fillId="0" borderId="0" xfId="0" applyNumberFormat="1" applyFont="1" applyBorder="1" applyAlignment="1">
      <alignment/>
    </xf>
    <xf numFmtId="0" fontId="0" fillId="50" borderId="0" xfId="0" applyFont="1" applyFill="1" applyBorder="1" applyAlignment="1">
      <alignment/>
    </xf>
    <xf numFmtId="0" fontId="0" fillId="0" borderId="13" xfId="0" applyFont="1" applyBorder="1" applyAlignment="1" applyProtection="1">
      <alignment horizontal="center"/>
      <protection/>
    </xf>
    <xf numFmtId="0" fontId="4" fillId="45" borderId="15" xfId="0" applyFont="1" applyFill="1" applyBorder="1" applyAlignment="1" applyProtection="1">
      <alignment horizontal="center"/>
      <protection locked="0"/>
    </xf>
    <xf numFmtId="0" fontId="8" fillId="35" borderId="0" xfId="0" applyFont="1" applyFill="1" applyBorder="1" applyAlignment="1" applyProtection="1">
      <alignment horizontal="center"/>
      <protection/>
    </xf>
    <xf numFmtId="0" fontId="0" fillId="8" borderId="10" xfId="0" applyFont="1" applyFill="1" applyBorder="1" applyAlignment="1">
      <alignment horizontal="center"/>
    </xf>
    <xf numFmtId="0" fontId="0" fillId="0" borderId="11" xfId="0" applyFont="1" applyBorder="1" applyAlignment="1">
      <alignment horizontal="center"/>
    </xf>
    <xf numFmtId="0" fontId="0" fillId="0" borderId="14" xfId="0" applyFont="1" applyBorder="1" applyAlignment="1" applyProtection="1">
      <alignment horizontal="center"/>
      <protection/>
    </xf>
    <xf numFmtId="0" fontId="4" fillId="0" borderId="10" xfId="0" applyFont="1" applyBorder="1" applyAlignment="1" applyProtection="1">
      <alignment/>
      <protection/>
    </xf>
    <xf numFmtId="0" fontId="0" fillId="34" borderId="24" xfId="0" applyFont="1" applyFill="1" applyBorder="1" applyAlignment="1" applyProtection="1">
      <alignment horizontal="center"/>
      <protection/>
    </xf>
    <xf numFmtId="0" fontId="0" fillId="34" borderId="13" xfId="0" applyFont="1" applyFill="1" applyBorder="1" applyAlignment="1" applyProtection="1">
      <alignment horizontal="center"/>
      <protection/>
    </xf>
    <xf numFmtId="0" fontId="4" fillId="53" borderId="31" xfId="55" applyFont="1" applyFill="1" applyBorder="1">
      <alignment/>
      <protection/>
    </xf>
    <xf numFmtId="0" fontId="4" fillId="53" borderId="32" xfId="55" applyFont="1" applyFill="1" applyBorder="1" applyAlignment="1">
      <alignment horizontal="center"/>
      <protection/>
    </xf>
    <xf numFmtId="0" fontId="4" fillId="53" borderId="33" xfId="55" applyFont="1" applyFill="1" applyBorder="1" applyAlignment="1">
      <alignment horizontal="center"/>
      <protection/>
    </xf>
    <xf numFmtId="0" fontId="0" fillId="0" borderId="13" xfId="0" applyFont="1" applyFill="1" applyBorder="1" applyAlignment="1" applyProtection="1">
      <alignment horizontal="center"/>
      <protection/>
    </xf>
    <xf numFmtId="0" fontId="0" fillId="34" borderId="14" xfId="0" applyFont="1" applyFill="1" applyBorder="1" applyAlignment="1" applyProtection="1">
      <alignment horizontal="center"/>
      <protection/>
    </xf>
    <xf numFmtId="167" fontId="0" fillId="0" borderId="28" xfId="0" applyNumberFormat="1" applyFont="1" applyBorder="1" applyAlignment="1">
      <alignment/>
    </xf>
    <xf numFmtId="0" fontId="0" fillId="0" borderId="28" xfId="0" applyFont="1" applyBorder="1" applyAlignment="1">
      <alignment/>
    </xf>
    <xf numFmtId="2" fontId="4" fillId="15" borderId="28" xfId="0" applyNumberFormat="1" applyFont="1" applyFill="1" applyBorder="1" applyAlignment="1">
      <alignment/>
    </xf>
    <xf numFmtId="167" fontId="107" fillId="0" borderId="10" xfId="0" applyNumberFormat="1" applyFont="1" applyBorder="1" applyAlignment="1">
      <alignment horizontal="center"/>
    </xf>
    <xf numFmtId="0" fontId="4" fillId="0" borderId="10" xfId="55" applyFont="1" applyBorder="1" applyAlignment="1">
      <alignment horizontal="center"/>
      <protection/>
    </xf>
    <xf numFmtId="2" fontId="0" fillId="0" borderId="0" xfId="0" applyNumberFormat="1" applyFont="1" applyFill="1" applyAlignment="1">
      <alignment/>
    </xf>
    <xf numFmtId="0" fontId="2" fillId="0" borderId="27" xfId="0" applyFont="1" applyBorder="1" applyAlignment="1" applyProtection="1">
      <alignment horizontal="center"/>
      <protection/>
    </xf>
    <xf numFmtId="0" fontId="2" fillId="0" borderId="25" xfId="0" applyFont="1" applyBorder="1" applyAlignment="1" applyProtection="1">
      <alignment horizontal="center"/>
      <protection/>
    </xf>
    <xf numFmtId="0" fontId="0" fillId="58" borderId="10" xfId="0" applyFill="1" applyBorder="1" applyAlignment="1" applyProtection="1">
      <alignment horizontal="center"/>
      <protection locked="0"/>
    </xf>
    <xf numFmtId="0" fontId="0" fillId="43" borderId="27" xfId="0" applyFont="1" applyFill="1" applyBorder="1" applyAlignment="1">
      <alignment/>
    </xf>
    <xf numFmtId="0" fontId="0" fillId="36" borderId="19" xfId="0" applyFont="1" applyFill="1" applyBorder="1" applyAlignment="1">
      <alignment/>
    </xf>
    <xf numFmtId="0" fontId="0" fillId="45" borderId="19" xfId="0" applyFont="1" applyFill="1" applyBorder="1" applyAlignment="1">
      <alignment/>
    </xf>
    <xf numFmtId="1" fontId="2" fillId="0" borderId="24" xfId="0" applyNumberFormat="1" applyFont="1" applyBorder="1" applyAlignment="1" applyProtection="1">
      <alignment horizontal="center" wrapText="1"/>
      <protection/>
    </xf>
    <xf numFmtId="167" fontId="4" fillId="0" borderId="10" xfId="55" applyNumberFormat="1" applyFont="1" applyBorder="1" applyAlignment="1">
      <alignment horizontal="center"/>
      <protection/>
    </xf>
    <xf numFmtId="0" fontId="0" fillId="36" borderId="20" xfId="0" applyFont="1" applyFill="1" applyBorder="1" applyAlignment="1">
      <alignment/>
    </xf>
    <xf numFmtId="0" fontId="0" fillId="45" borderId="20" xfId="0" applyFont="1" applyFill="1" applyBorder="1" applyAlignment="1">
      <alignment/>
    </xf>
    <xf numFmtId="0" fontId="2" fillId="0" borderId="28" xfId="0" applyFont="1" applyBorder="1" applyAlignment="1" applyProtection="1">
      <alignment horizontal="center"/>
      <protection/>
    </xf>
    <xf numFmtId="0" fontId="6" fillId="0" borderId="14" xfId="0" applyFont="1" applyFill="1" applyBorder="1" applyAlignment="1">
      <alignment horizontal="center"/>
    </xf>
    <xf numFmtId="1" fontId="2" fillId="0" borderId="26" xfId="0" applyNumberFormat="1" applyFont="1" applyBorder="1" applyAlignment="1" applyProtection="1">
      <alignment horizontal="center"/>
      <protection/>
    </xf>
    <xf numFmtId="167" fontId="0" fillId="0" borderId="11" xfId="0" applyNumberFormat="1" applyFont="1" applyBorder="1" applyAlignment="1">
      <alignment horizontal="center"/>
    </xf>
    <xf numFmtId="0" fontId="0" fillId="43" borderId="13" xfId="0" applyFont="1" applyFill="1" applyBorder="1" applyAlignment="1">
      <alignment/>
    </xf>
    <xf numFmtId="167" fontId="108" fillId="0" borderId="11" xfId="0" applyNumberFormat="1" applyFont="1" applyBorder="1" applyAlignment="1">
      <alignment horizontal="center"/>
    </xf>
    <xf numFmtId="2" fontId="0" fillId="0" borderId="10" xfId="0" applyNumberFormat="1" applyFont="1" applyBorder="1" applyAlignment="1" applyProtection="1" quotePrefix="1">
      <alignment horizontal="center"/>
      <protection/>
    </xf>
    <xf numFmtId="2" fontId="0" fillId="0" borderId="0" xfId="0" applyNumberFormat="1" applyFont="1" applyBorder="1" applyAlignment="1" applyProtection="1" quotePrefix="1">
      <alignment horizontal="center"/>
      <protection/>
    </xf>
    <xf numFmtId="10" fontId="0" fillId="0" borderId="24" xfId="0" applyNumberFormat="1" applyFont="1" applyBorder="1" applyAlignment="1" applyProtection="1" quotePrefix="1">
      <alignment horizontal="center"/>
      <protection/>
    </xf>
    <xf numFmtId="0" fontId="0" fillId="0" borderId="21" xfId="0" applyFont="1" applyBorder="1" applyAlignment="1" applyProtection="1">
      <alignment horizontal="center"/>
      <protection/>
    </xf>
    <xf numFmtId="0" fontId="0" fillId="0" borderId="12" xfId="0" applyFont="1" applyBorder="1" applyAlignment="1" applyProtection="1">
      <alignment horizontal="center"/>
      <protection/>
    </xf>
    <xf numFmtId="0" fontId="9" fillId="36" borderId="0" xfId="0" applyFont="1" applyFill="1" applyAlignment="1" applyProtection="1">
      <alignment horizontal="center"/>
      <protection/>
    </xf>
    <xf numFmtId="0" fontId="4" fillId="35" borderId="0" xfId="0" applyFont="1" applyFill="1" applyAlignment="1" applyProtection="1">
      <alignment horizontal="center"/>
      <protection/>
    </xf>
    <xf numFmtId="0" fontId="0" fillId="0" borderId="22" xfId="0" applyFont="1" applyBorder="1" applyAlignment="1" applyProtection="1">
      <alignment horizontal="center"/>
      <protection/>
    </xf>
    <xf numFmtId="164" fontId="0" fillId="0" borderId="24" xfId="0" applyNumberFormat="1" applyFont="1" applyFill="1" applyBorder="1" applyAlignment="1">
      <alignment/>
    </xf>
    <xf numFmtId="0" fontId="0" fillId="34" borderId="19" xfId="0" applyFont="1" applyFill="1" applyBorder="1" applyAlignment="1" applyProtection="1">
      <alignment horizontal="center"/>
      <protection/>
    </xf>
    <xf numFmtId="164" fontId="0" fillId="0" borderId="0" xfId="0" applyNumberFormat="1" applyFont="1" applyFill="1" applyBorder="1" applyAlignment="1">
      <alignment/>
    </xf>
    <xf numFmtId="0" fontId="0" fillId="34" borderId="21" xfId="0" applyFont="1" applyFill="1" applyBorder="1" applyAlignment="1" applyProtection="1">
      <alignment horizontal="center"/>
      <protection/>
    </xf>
    <xf numFmtId="164" fontId="0" fillId="0" borderId="13" xfId="0" applyNumberFormat="1" applyFont="1" applyFill="1" applyBorder="1" applyAlignment="1">
      <alignment/>
    </xf>
    <xf numFmtId="0" fontId="0" fillId="34" borderId="12" xfId="0" applyFont="1" applyFill="1" applyBorder="1" applyAlignment="1" applyProtection="1">
      <alignment horizontal="center"/>
      <protection/>
    </xf>
    <xf numFmtId="167" fontId="0" fillId="34" borderId="0" xfId="0" applyNumberFormat="1" applyFont="1" applyFill="1" applyBorder="1" applyAlignment="1">
      <alignment horizontal="center"/>
    </xf>
    <xf numFmtId="10" fontId="0" fillId="0" borderId="10" xfId="0" applyNumberFormat="1" applyFont="1" applyFill="1" applyBorder="1" applyAlignment="1" applyProtection="1" quotePrefix="1">
      <alignment horizontal="center"/>
      <protection/>
    </xf>
    <xf numFmtId="0" fontId="0" fillId="0" borderId="21" xfId="0" applyFont="1" applyFill="1" applyBorder="1" applyAlignment="1" applyProtection="1">
      <alignment horizontal="center"/>
      <protection/>
    </xf>
    <xf numFmtId="164" fontId="0" fillId="0" borderId="14" xfId="0" applyNumberFormat="1" applyFont="1" applyFill="1" applyBorder="1" applyAlignment="1">
      <alignment/>
    </xf>
    <xf numFmtId="0" fontId="0" fillId="0" borderId="20" xfId="0" applyFont="1" applyFill="1" applyBorder="1" applyAlignment="1" applyProtection="1">
      <alignment horizontal="center"/>
      <protection/>
    </xf>
    <xf numFmtId="0" fontId="0" fillId="0" borderId="26" xfId="0" applyFont="1" applyFill="1" applyBorder="1" applyAlignment="1" applyProtection="1">
      <alignment horizontal="center"/>
      <protection/>
    </xf>
    <xf numFmtId="167" fontId="0" fillId="0" borderId="11" xfId="0" applyNumberFormat="1" applyFont="1" applyFill="1" applyBorder="1" applyAlignment="1">
      <alignment horizontal="center"/>
    </xf>
    <xf numFmtId="0" fontId="0" fillId="0" borderId="64" xfId="0" applyFont="1" applyFill="1" applyBorder="1" applyAlignment="1">
      <alignment/>
    </xf>
    <xf numFmtId="0" fontId="0" fillId="0" borderId="26" xfId="0" applyFont="1" applyFill="1" applyBorder="1" applyAlignment="1">
      <alignment/>
    </xf>
    <xf numFmtId="0" fontId="0" fillId="0" borderId="28" xfId="0" applyFont="1" applyFill="1" applyBorder="1" applyAlignment="1">
      <alignment/>
    </xf>
    <xf numFmtId="0" fontId="0" fillId="36" borderId="21" xfId="0" applyFont="1" applyFill="1" applyBorder="1" applyAlignment="1" applyProtection="1">
      <alignment horizontal="center"/>
      <protection/>
    </xf>
    <xf numFmtId="2" fontId="0" fillId="0" borderId="0" xfId="0" applyNumberFormat="1" applyFont="1" applyFill="1" applyAlignment="1" applyProtection="1">
      <alignment horizontal="center"/>
      <protection/>
    </xf>
    <xf numFmtId="10" fontId="0" fillId="0" borderId="0" xfId="0" applyNumberFormat="1" applyFont="1" applyFill="1" applyBorder="1" applyAlignment="1" applyProtection="1" quotePrefix="1">
      <alignment horizontal="center"/>
      <protection/>
    </xf>
    <xf numFmtId="167" fontId="0" fillId="0" borderId="0" xfId="0" applyNumberFormat="1" applyFont="1" applyFill="1" applyAlignment="1">
      <alignment horizontal="center"/>
    </xf>
    <xf numFmtId="0" fontId="0" fillId="36" borderId="0" xfId="0" applyFont="1" applyFill="1" applyAlignment="1">
      <alignment horizontal="center"/>
    </xf>
    <xf numFmtId="0" fontId="0" fillId="0" borderId="0" xfId="0" applyFont="1" applyFill="1" applyAlignment="1">
      <alignment horizontal="right"/>
    </xf>
    <xf numFmtId="167" fontId="0" fillId="0" borderId="0" xfId="0" applyNumberFormat="1" applyFont="1" applyFill="1" applyBorder="1" applyAlignment="1">
      <alignment horizontal="center"/>
    </xf>
    <xf numFmtId="0" fontId="50" fillId="52" borderId="0" xfId="0" applyFont="1" applyFill="1" applyBorder="1" applyAlignment="1" applyProtection="1">
      <alignment horizontal="center" vertical="center"/>
      <protection/>
    </xf>
    <xf numFmtId="0" fontId="0" fillId="15" borderId="0" xfId="0" applyFont="1" applyFill="1" applyAlignment="1">
      <alignment/>
    </xf>
    <xf numFmtId="0" fontId="109" fillId="52" borderId="0" xfId="0" applyFont="1" applyFill="1" applyBorder="1" applyAlignment="1" applyProtection="1">
      <alignment horizontal="center" vertical="center"/>
      <protection/>
    </xf>
    <xf numFmtId="0" fontId="9" fillId="52" borderId="0" xfId="0" applyFont="1" applyFill="1" applyBorder="1" applyAlignment="1" applyProtection="1">
      <alignment horizontal="center"/>
      <protection/>
    </xf>
    <xf numFmtId="0" fontId="6" fillId="0" borderId="0" xfId="0" applyFont="1" applyFill="1" applyBorder="1" applyAlignment="1">
      <alignment/>
    </xf>
    <xf numFmtId="0" fontId="9" fillId="33" borderId="58" xfId="0" applyFont="1" applyFill="1" applyBorder="1" applyAlignment="1" applyProtection="1">
      <alignment horizontal="center" vertical="center"/>
      <protection/>
    </xf>
    <xf numFmtId="0" fontId="9" fillId="33" borderId="64" xfId="0" applyFont="1" applyFill="1" applyBorder="1" applyAlignment="1" applyProtection="1">
      <alignment horizontal="left" vertical="center"/>
      <protection/>
    </xf>
    <xf numFmtId="0" fontId="9" fillId="33" borderId="45" xfId="0" applyFont="1" applyFill="1" applyBorder="1" applyAlignment="1" applyProtection="1">
      <alignment horizontal="center" vertical="center"/>
      <protection locked="0"/>
    </xf>
    <xf numFmtId="0" fontId="9" fillId="52" borderId="0" xfId="0" applyFont="1" applyFill="1" applyBorder="1" applyAlignment="1" applyProtection="1">
      <alignment horizontal="center" vertical="center"/>
      <protection/>
    </xf>
    <xf numFmtId="0" fontId="36" fillId="33" borderId="19" xfId="0" applyFont="1" applyFill="1" applyBorder="1" applyAlignment="1" applyProtection="1">
      <alignment horizontal="center"/>
      <protection/>
    </xf>
    <xf numFmtId="0" fontId="9" fillId="52" borderId="45" xfId="0" applyFont="1" applyFill="1" applyBorder="1" applyAlignment="1" applyProtection="1">
      <alignment horizontal="center"/>
      <protection locked="0"/>
    </xf>
    <xf numFmtId="0" fontId="36" fillId="33" borderId="12" xfId="0" applyFont="1" applyFill="1" applyBorder="1" applyAlignment="1" applyProtection="1">
      <alignment horizontal="center"/>
      <protection/>
    </xf>
    <xf numFmtId="0" fontId="36" fillId="33" borderId="20" xfId="0" applyFont="1" applyFill="1" applyBorder="1" applyAlignment="1" applyProtection="1">
      <alignment horizontal="center"/>
      <protection/>
    </xf>
    <xf numFmtId="0" fontId="9" fillId="56" borderId="58" xfId="0" applyFont="1" applyFill="1" applyBorder="1" applyAlignment="1" applyProtection="1">
      <alignment horizontal="center" vertical="center"/>
      <protection/>
    </xf>
    <xf numFmtId="0" fontId="9" fillId="56" borderId="64" xfId="0" applyFont="1" applyFill="1" applyBorder="1" applyAlignment="1" applyProtection="1">
      <alignment vertical="center"/>
      <protection/>
    </xf>
    <xf numFmtId="0" fontId="0" fillId="56" borderId="19" xfId="0" applyFill="1" applyBorder="1" applyAlignment="1" applyProtection="1">
      <alignment/>
      <protection/>
    </xf>
    <xf numFmtId="0" fontId="9" fillId="0" borderId="45" xfId="0" applyFont="1" applyBorder="1" applyAlignment="1" applyProtection="1">
      <alignment horizontal="center"/>
      <protection locked="0"/>
    </xf>
    <xf numFmtId="0" fontId="12" fillId="0" borderId="0" xfId="0" applyFont="1" applyFill="1" applyBorder="1" applyAlignment="1">
      <alignment/>
    </xf>
    <xf numFmtId="0" fontId="0" fillId="56" borderId="12" xfId="0" applyFill="1" applyBorder="1" applyAlignment="1" applyProtection="1">
      <alignment/>
      <protection/>
    </xf>
    <xf numFmtId="165" fontId="9" fillId="52" borderId="0" xfId="0" applyNumberFormat="1" applyFont="1" applyFill="1" applyBorder="1" applyAlignment="1" applyProtection="1">
      <alignment horizontal="right"/>
      <protection/>
    </xf>
    <xf numFmtId="0" fontId="0" fillId="56" borderId="20" xfId="0" applyFill="1" applyBorder="1" applyAlignment="1" applyProtection="1">
      <alignment/>
      <protection/>
    </xf>
    <xf numFmtId="0" fontId="15" fillId="52" borderId="58" xfId="0" applyFont="1" applyFill="1" applyBorder="1" applyAlignment="1" applyProtection="1">
      <alignment horizontal="center" vertical="distributed"/>
      <protection/>
    </xf>
    <xf numFmtId="0" fontId="15" fillId="52" borderId="0" xfId="0" applyFont="1" applyFill="1" applyBorder="1" applyAlignment="1" applyProtection="1">
      <alignment horizontal="center" vertical="distributed"/>
      <protection/>
    </xf>
    <xf numFmtId="0" fontId="9" fillId="52" borderId="65" xfId="0" applyFont="1" applyFill="1" applyBorder="1" applyAlignment="1" applyProtection="1">
      <alignment horizontal="right"/>
      <protection/>
    </xf>
    <xf numFmtId="0" fontId="9" fillId="56" borderId="59" xfId="0" applyFont="1" applyFill="1" applyBorder="1" applyAlignment="1" applyProtection="1">
      <alignment horizontal="left"/>
      <protection/>
    </xf>
    <xf numFmtId="0" fontId="10" fillId="52" borderId="0" xfId="0" applyFont="1" applyFill="1" applyBorder="1" applyAlignment="1">
      <alignment horizontal="center" wrapText="1"/>
    </xf>
    <xf numFmtId="0" fontId="9" fillId="56" borderId="39" xfId="0" applyFont="1" applyFill="1" applyBorder="1" applyAlignment="1" applyProtection="1">
      <alignment horizontal="left"/>
      <protection/>
    </xf>
    <xf numFmtId="0" fontId="9" fillId="40" borderId="66" xfId="0" applyFont="1" applyFill="1" applyBorder="1" applyAlignment="1" applyProtection="1">
      <alignment horizontal="right"/>
      <protection/>
    </xf>
    <xf numFmtId="0" fontId="110" fillId="56" borderId="67" xfId="0" applyFont="1" applyFill="1" applyBorder="1" applyAlignment="1" applyProtection="1">
      <alignment horizontal="left"/>
      <protection/>
    </xf>
    <xf numFmtId="0" fontId="110" fillId="52" borderId="0" xfId="0" applyFont="1" applyFill="1" applyBorder="1" applyAlignment="1" applyProtection="1">
      <alignment horizontal="left"/>
      <protection/>
    </xf>
    <xf numFmtId="1" fontId="9" fillId="52" borderId="0" xfId="0" applyNumberFormat="1" applyFont="1" applyFill="1" applyBorder="1" applyAlignment="1" applyProtection="1">
      <alignment horizontal="center"/>
      <protection hidden="1"/>
    </xf>
    <xf numFmtId="0" fontId="0" fillId="52" borderId="0" xfId="0" applyFont="1" applyFill="1" applyBorder="1" applyAlignment="1">
      <alignment/>
    </xf>
    <xf numFmtId="0" fontId="15" fillId="52" borderId="0" xfId="0" applyFont="1" applyFill="1" applyBorder="1" applyAlignment="1" applyProtection="1">
      <alignment horizontal="center"/>
      <protection/>
    </xf>
    <xf numFmtId="2" fontId="9" fillId="52" borderId="0" xfId="0" applyNumberFormat="1" applyFont="1" applyFill="1" applyBorder="1" applyAlignment="1" applyProtection="1">
      <alignment/>
      <protection/>
    </xf>
    <xf numFmtId="0" fontId="35" fillId="52" borderId="0" xfId="0" applyFont="1" applyFill="1" applyBorder="1" applyAlignment="1" applyProtection="1">
      <alignment horizontal="center"/>
      <protection/>
    </xf>
    <xf numFmtId="2" fontId="104" fillId="52" borderId="0" xfId="0" applyNumberFormat="1" applyFont="1" applyFill="1" applyBorder="1" applyAlignment="1" applyProtection="1">
      <alignment horizontal="center"/>
      <protection/>
    </xf>
    <xf numFmtId="0" fontId="21" fillId="52" borderId="0" xfId="0" applyFont="1" applyFill="1" applyBorder="1" applyAlignment="1" applyProtection="1">
      <alignment horizontal="center"/>
      <protection/>
    </xf>
    <xf numFmtId="0" fontId="111" fillId="52" borderId="0" xfId="0" applyFont="1" applyFill="1" applyBorder="1" applyAlignment="1" applyProtection="1">
      <alignment horizontal="center"/>
      <protection/>
    </xf>
    <xf numFmtId="0" fontId="6" fillId="52" borderId="0" xfId="0" applyFont="1" applyFill="1" applyBorder="1" applyAlignment="1">
      <alignment horizontal="left"/>
    </xf>
    <xf numFmtId="0" fontId="10" fillId="52" borderId="0" xfId="0" applyFont="1" applyFill="1" applyBorder="1" applyAlignment="1">
      <alignment horizontal="center"/>
    </xf>
    <xf numFmtId="0" fontId="4" fillId="52" borderId="0" xfId="0" applyFont="1" applyFill="1" applyBorder="1" applyAlignment="1" applyProtection="1">
      <alignment/>
      <protection/>
    </xf>
    <xf numFmtId="7" fontId="22" fillId="52" borderId="0" xfId="0" applyNumberFormat="1" applyFont="1" applyFill="1" applyBorder="1" applyAlignment="1" applyProtection="1">
      <alignment horizontal="left"/>
      <protection/>
    </xf>
    <xf numFmtId="0" fontId="9" fillId="33" borderId="10" xfId="0" applyFont="1" applyFill="1" applyBorder="1" applyAlignment="1" applyProtection="1">
      <alignment horizontal="center"/>
      <protection/>
    </xf>
    <xf numFmtId="0" fontId="4" fillId="54" borderId="0" xfId="0" applyFont="1" applyFill="1" applyAlignment="1" applyProtection="1">
      <alignment/>
      <protection locked="0"/>
    </xf>
    <xf numFmtId="0" fontId="50" fillId="52" borderId="0" xfId="0" applyFont="1" applyFill="1" applyBorder="1" applyAlignment="1" applyProtection="1">
      <alignment horizontal="center"/>
      <protection/>
    </xf>
    <xf numFmtId="0" fontId="9" fillId="0" borderId="44" xfId="0" applyFont="1" applyFill="1" applyBorder="1" applyAlignment="1" applyProtection="1">
      <alignment horizontal="center"/>
      <protection locked="0"/>
    </xf>
    <xf numFmtId="170" fontId="9" fillId="10" borderId="44" xfId="0" applyNumberFormat="1" applyFont="1" applyFill="1" applyBorder="1" applyAlignment="1" applyProtection="1">
      <alignment horizontal="center"/>
      <protection/>
    </xf>
    <xf numFmtId="1" fontId="9" fillId="59" borderId="39" xfId="0" applyNumberFormat="1" applyFont="1" applyFill="1" applyBorder="1" applyAlignment="1" applyProtection="1">
      <alignment horizontal="center"/>
      <protection/>
    </xf>
    <xf numFmtId="10" fontId="9" fillId="36" borderId="45" xfId="0" applyNumberFormat="1" applyFont="1" applyFill="1" applyBorder="1" applyAlignment="1" applyProtection="1">
      <alignment horizontal="center" vertical="center"/>
      <protection/>
    </xf>
    <xf numFmtId="10" fontId="9" fillId="54" borderId="68" xfId="0" applyNumberFormat="1" applyFont="1" applyFill="1" applyBorder="1" applyAlignment="1">
      <alignment horizontal="center" vertical="center"/>
    </xf>
    <xf numFmtId="2" fontId="9" fillId="54" borderId="64" xfId="0" applyNumberFormat="1" applyFont="1" applyFill="1" applyBorder="1" applyAlignment="1">
      <alignment horizontal="center"/>
    </xf>
    <xf numFmtId="2" fontId="9" fillId="60" borderId="0" xfId="0" applyNumberFormat="1" applyFont="1" applyFill="1" applyBorder="1" applyAlignment="1">
      <alignment horizontal="center"/>
    </xf>
    <xf numFmtId="4" fontId="9" fillId="10" borderId="44" xfId="0" applyNumberFormat="1" applyFont="1" applyFill="1" applyBorder="1" applyAlignment="1" applyProtection="1">
      <alignment horizontal="center"/>
      <protection/>
    </xf>
    <xf numFmtId="1" fontId="9" fillId="61" borderId="14" xfId="0" applyNumberFormat="1" applyFont="1" applyFill="1" applyBorder="1" applyAlignment="1">
      <alignment horizontal="center"/>
    </xf>
    <xf numFmtId="1" fontId="9" fillId="61" borderId="56" xfId="0" applyNumberFormat="1" applyFont="1" applyFill="1" applyBorder="1" applyAlignment="1">
      <alignment horizontal="center"/>
    </xf>
    <xf numFmtId="0" fontId="15" fillId="56" borderId="11" xfId="0" applyFont="1" applyFill="1" applyBorder="1" applyAlignment="1" applyProtection="1">
      <alignment horizontal="center"/>
      <protection/>
    </xf>
    <xf numFmtId="0" fontId="9" fillId="56" borderId="11" xfId="0" applyFont="1" applyFill="1" applyBorder="1" applyAlignment="1" applyProtection="1">
      <alignment horizontal="center"/>
      <protection/>
    </xf>
    <xf numFmtId="0" fontId="9" fillId="56" borderId="19" xfId="0" applyFont="1" applyFill="1" applyBorder="1" applyAlignment="1" applyProtection="1">
      <alignment horizontal="center"/>
      <protection/>
    </xf>
    <xf numFmtId="0" fontId="0" fillId="56" borderId="59" xfId="0" applyFill="1" applyBorder="1" applyAlignment="1">
      <alignment/>
    </xf>
    <xf numFmtId="0" fontId="35" fillId="54" borderId="64" xfId="0" applyFont="1" applyFill="1" applyBorder="1" applyAlignment="1" applyProtection="1">
      <alignment horizontal="center"/>
      <protection/>
    </xf>
    <xf numFmtId="2" fontId="4" fillId="0" borderId="24" xfId="0" applyNumberFormat="1" applyFont="1" applyFill="1" applyBorder="1" applyAlignment="1" applyProtection="1">
      <alignment horizontal="center"/>
      <protection locked="0"/>
    </xf>
    <xf numFmtId="2" fontId="4" fillId="0" borderId="24" xfId="0" applyNumberFormat="1" applyFont="1" applyFill="1" applyBorder="1" applyAlignment="1" applyProtection="1">
      <alignment horizontal="center"/>
      <protection/>
    </xf>
    <xf numFmtId="2" fontId="4" fillId="0" borderId="14" xfId="0" applyNumberFormat="1" applyFont="1" applyFill="1" applyBorder="1" applyAlignment="1" applyProtection="1">
      <alignment horizontal="center"/>
      <protection locked="0"/>
    </xf>
    <xf numFmtId="2" fontId="4" fillId="0" borderId="14" xfId="0" applyNumberFormat="1" applyFont="1" applyFill="1" applyBorder="1" applyAlignment="1" applyProtection="1">
      <alignment horizontal="center"/>
      <protection/>
    </xf>
    <xf numFmtId="0" fontId="0" fillId="54" borderId="26" xfId="0" applyFill="1" applyBorder="1" applyAlignment="1">
      <alignment horizontal="center"/>
    </xf>
    <xf numFmtId="0" fontId="0" fillId="54" borderId="11" xfId="0" applyFill="1" applyBorder="1" applyAlignment="1">
      <alignment/>
    </xf>
    <xf numFmtId="0" fontId="4" fillId="59" borderId="10" xfId="56" applyFont="1" applyFill="1" applyBorder="1" applyAlignment="1">
      <alignment horizontal="center" vertical="center"/>
      <protection/>
    </xf>
    <xf numFmtId="0" fontId="4" fillId="16" borderId="10" xfId="56" applyFont="1" applyFill="1" applyBorder="1" applyAlignment="1">
      <alignment horizontal="center" vertical="center"/>
      <protection/>
    </xf>
    <xf numFmtId="0" fontId="4" fillId="53" borderId="10" xfId="56" applyFont="1" applyFill="1" applyBorder="1" applyAlignment="1">
      <alignment horizontal="center" vertical="center"/>
      <protection/>
    </xf>
    <xf numFmtId="0" fontId="4" fillId="19" borderId="10" xfId="56" applyFont="1" applyFill="1" applyBorder="1" applyAlignment="1">
      <alignment horizontal="center" vertical="center"/>
      <protection/>
    </xf>
    <xf numFmtId="0" fontId="4" fillId="19" borderId="10" xfId="55" applyFont="1" applyFill="1" applyBorder="1" applyAlignment="1">
      <alignment horizontal="center" vertical="center" wrapText="1"/>
      <protection/>
    </xf>
    <xf numFmtId="0" fontId="4" fillId="7" borderId="10" xfId="56" applyFont="1" applyFill="1" applyBorder="1" applyAlignment="1">
      <alignment horizontal="center" vertical="center"/>
      <protection/>
    </xf>
    <xf numFmtId="0" fontId="4" fillId="62" borderId="10" xfId="56" applyFont="1" applyFill="1" applyBorder="1" applyAlignment="1">
      <alignment horizontal="center" vertical="center"/>
      <protection/>
    </xf>
    <xf numFmtId="0" fontId="4" fillId="10" borderId="10" xfId="56" applyFont="1" applyFill="1" applyBorder="1" applyAlignment="1">
      <alignment horizontal="center" vertical="center"/>
      <protection/>
    </xf>
    <xf numFmtId="0" fontId="4" fillId="10" borderId="10" xfId="55" applyFont="1" applyFill="1" applyBorder="1" applyAlignment="1">
      <alignment horizontal="center" vertical="center" wrapText="1"/>
      <protection/>
    </xf>
    <xf numFmtId="0" fontId="4" fillId="0" borderId="0" xfId="0" applyFont="1" applyFill="1" applyAlignment="1">
      <alignment/>
    </xf>
    <xf numFmtId="0" fontId="4" fillId="0" borderId="0" xfId="0" applyFont="1" applyFill="1" applyBorder="1" applyAlignment="1">
      <alignment/>
    </xf>
    <xf numFmtId="1" fontId="4" fillId="61" borderId="0" xfId="0" applyNumberFormat="1" applyFont="1" applyFill="1" applyAlignment="1" applyProtection="1">
      <alignment horizontal="center"/>
      <protection locked="0"/>
    </xf>
    <xf numFmtId="0" fontId="0" fillId="0" borderId="0" xfId="0" applyFont="1" applyFill="1" applyAlignment="1" applyProtection="1">
      <alignment horizontal="center"/>
      <protection locked="0"/>
    </xf>
    <xf numFmtId="0" fontId="110" fillId="56" borderId="48" xfId="0" applyFont="1" applyFill="1" applyBorder="1" applyAlignment="1" applyProtection="1">
      <alignment horizontal="left"/>
      <protection locked="0"/>
    </xf>
    <xf numFmtId="0" fontId="110" fillId="56" borderId="21" xfId="0" applyFont="1" applyFill="1" applyBorder="1" applyAlignment="1" applyProtection="1">
      <alignment horizontal="left"/>
      <protection locked="0"/>
    </xf>
    <xf numFmtId="1" fontId="9" fillId="59" borderId="39" xfId="0" applyNumberFormat="1" applyFont="1" applyFill="1" applyBorder="1" applyAlignment="1" applyProtection="1">
      <alignment horizontal="center"/>
      <protection locked="0"/>
    </xf>
    <xf numFmtId="1" fontId="9" fillId="53" borderId="39" xfId="0" applyNumberFormat="1" applyFont="1" applyFill="1" applyBorder="1" applyAlignment="1" applyProtection="1">
      <alignment horizontal="center"/>
      <protection locked="0"/>
    </xf>
    <xf numFmtId="1" fontId="9" fillId="19" borderId="39" xfId="0" applyNumberFormat="1" applyFont="1" applyFill="1" applyBorder="1" applyAlignment="1" applyProtection="1">
      <alignment horizontal="center"/>
      <protection locked="0"/>
    </xf>
    <xf numFmtId="1" fontId="9" fillId="7" borderId="39" xfId="0" applyNumberFormat="1" applyFont="1" applyFill="1" applyBorder="1" applyAlignment="1" applyProtection="1">
      <alignment horizontal="center"/>
      <protection locked="0"/>
    </xf>
    <xf numFmtId="0" fontId="29" fillId="62" borderId="10" xfId="0" applyFont="1" applyFill="1" applyBorder="1" applyAlignment="1" applyProtection="1">
      <alignment horizontal="center"/>
      <protection locked="0"/>
    </xf>
    <xf numFmtId="0" fontId="29" fillId="16" borderId="10" xfId="0" applyFont="1" applyFill="1" applyBorder="1" applyAlignment="1" applyProtection="1">
      <alignment horizontal="center"/>
      <protection locked="0"/>
    </xf>
    <xf numFmtId="0" fontId="29" fillId="10" borderId="10" xfId="0" applyFont="1" applyFill="1" applyBorder="1" applyAlignment="1" applyProtection="1">
      <alignment horizontal="center"/>
      <protection locked="0"/>
    </xf>
    <xf numFmtId="0" fontId="29" fillId="0" borderId="10" xfId="0" applyFont="1" applyFill="1" applyBorder="1" applyAlignment="1" applyProtection="1">
      <alignment horizontal="center"/>
      <protection locked="0"/>
    </xf>
    <xf numFmtId="0" fontId="36" fillId="33" borderId="69" xfId="0" applyFont="1" applyFill="1" applyBorder="1" applyAlignment="1" applyProtection="1">
      <alignment horizontal="center"/>
      <protection locked="0"/>
    </xf>
    <xf numFmtId="0" fontId="36" fillId="33" borderId="30" xfId="0" applyFont="1" applyFill="1" applyBorder="1" applyAlignment="1" applyProtection="1">
      <alignment horizontal="center"/>
      <protection locked="0"/>
    </xf>
    <xf numFmtId="0" fontId="36" fillId="33" borderId="65" xfId="0" applyFont="1" applyFill="1" applyBorder="1" applyAlignment="1" applyProtection="1">
      <alignment horizontal="center"/>
      <protection locked="0"/>
    </xf>
    <xf numFmtId="0" fontId="112" fillId="56" borderId="69" xfId="0" applyFont="1" applyFill="1" applyBorder="1" applyAlignment="1" applyProtection="1">
      <alignment/>
      <protection locked="0"/>
    </xf>
    <xf numFmtId="0" fontId="112" fillId="56" borderId="30" xfId="0" applyFont="1" applyFill="1" applyBorder="1" applyAlignment="1" applyProtection="1">
      <alignment/>
      <protection locked="0"/>
    </xf>
    <xf numFmtId="0" fontId="112" fillId="56" borderId="65" xfId="0" applyFont="1" applyFill="1" applyBorder="1" applyAlignment="1" applyProtection="1">
      <alignment/>
      <protection locked="0"/>
    </xf>
    <xf numFmtId="0" fontId="16" fillId="40" borderId="25" xfId="0" applyFont="1" applyFill="1" applyBorder="1" applyAlignment="1" applyProtection="1">
      <alignment horizontal="center"/>
      <protection/>
    </xf>
    <xf numFmtId="0" fontId="0" fillId="52" borderId="0" xfId="0" applyFill="1" applyAlignment="1" applyProtection="1">
      <alignment/>
      <protection/>
    </xf>
    <xf numFmtId="165" fontId="22" fillId="52" borderId="0" xfId="0" applyNumberFormat="1" applyFont="1" applyFill="1" applyBorder="1" applyAlignment="1" applyProtection="1">
      <alignment horizontal="left"/>
      <protection/>
    </xf>
    <xf numFmtId="2" fontId="10" fillId="52" borderId="0" xfId="0" applyNumberFormat="1" applyFont="1" applyFill="1" applyBorder="1" applyAlignment="1" applyProtection="1">
      <alignment horizontal="center" vertical="center"/>
      <protection/>
    </xf>
    <xf numFmtId="0" fontId="29" fillId="52" borderId="0" xfId="0" applyFont="1" applyFill="1" applyAlignment="1">
      <alignment/>
    </xf>
    <xf numFmtId="0" fontId="29" fillId="52" borderId="0" xfId="0" applyFont="1" applyFill="1" applyBorder="1" applyAlignment="1">
      <alignment horizontal="center"/>
    </xf>
    <xf numFmtId="1" fontId="29" fillId="52" borderId="0" xfId="0" applyNumberFormat="1" applyFont="1" applyFill="1" applyAlignment="1">
      <alignment horizontal="center"/>
    </xf>
    <xf numFmtId="0" fontId="29" fillId="52" borderId="0" xfId="0" applyFont="1" applyFill="1" applyBorder="1" applyAlignment="1">
      <alignment/>
    </xf>
    <xf numFmtId="0" fontId="29" fillId="52" borderId="0" xfId="0" applyFont="1" applyFill="1" applyAlignment="1">
      <alignment horizontal="center"/>
    </xf>
    <xf numFmtId="0" fontId="113" fillId="52" borderId="0" xfId="0" applyFont="1" applyFill="1" applyAlignment="1">
      <alignment horizontal="left" vertical="center"/>
    </xf>
    <xf numFmtId="2" fontId="6" fillId="23" borderId="24" xfId="0" applyNumberFormat="1" applyFont="1" applyFill="1" applyBorder="1" applyAlignment="1" applyProtection="1">
      <alignment horizontal="center"/>
      <protection/>
    </xf>
    <xf numFmtId="0" fontId="114" fillId="52" borderId="0" xfId="0" applyFont="1" applyFill="1" applyAlignment="1">
      <alignment/>
    </xf>
    <xf numFmtId="1" fontId="0" fillId="61" borderId="36" xfId="0" applyNumberFormat="1" applyFill="1" applyBorder="1" applyAlignment="1">
      <alignment horizontal="center"/>
    </xf>
    <xf numFmtId="0" fontId="115" fillId="61" borderId="39" xfId="0" applyFont="1" applyFill="1" applyBorder="1" applyAlignment="1" applyProtection="1">
      <alignment horizontal="center" vertical="center"/>
      <protection locked="0"/>
    </xf>
    <xf numFmtId="0" fontId="116" fillId="52" borderId="0" xfId="0" applyFont="1" applyFill="1" applyAlignment="1">
      <alignment/>
    </xf>
    <xf numFmtId="0" fontId="116" fillId="52" borderId="0" xfId="0" applyFont="1" applyFill="1" applyBorder="1" applyAlignment="1">
      <alignment/>
    </xf>
    <xf numFmtId="0" fontId="116" fillId="52" borderId="0" xfId="0" applyFont="1" applyFill="1" applyAlignment="1">
      <alignment horizontal="center"/>
    </xf>
    <xf numFmtId="0" fontId="116" fillId="52" borderId="0" xfId="0" applyFont="1" applyFill="1" applyBorder="1" applyAlignment="1" applyProtection="1">
      <alignment/>
      <protection/>
    </xf>
    <xf numFmtId="1" fontId="117" fillId="52" borderId="11" xfId="0" applyNumberFormat="1" applyFont="1" applyFill="1" applyBorder="1" applyAlignment="1">
      <alignment vertical="center"/>
    </xf>
    <xf numFmtId="0" fontId="7" fillId="51" borderId="0" xfId="0" applyFont="1" applyFill="1" applyAlignment="1">
      <alignment horizontal="center"/>
    </xf>
    <xf numFmtId="0" fontId="7" fillId="0" borderId="0" xfId="0" applyFont="1" applyFill="1" applyAlignment="1">
      <alignment horizontal="center"/>
    </xf>
    <xf numFmtId="0" fontId="7" fillId="0" borderId="0" xfId="0" applyFont="1" applyAlignment="1">
      <alignment horizontal="center"/>
    </xf>
    <xf numFmtId="1" fontId="9" fillId="52" borderId="31" xfId="0" applyNumberFormat="1" applyFont="1" applyFill="1" applyBorder="1" applyAlignment="1">
      <alignment horizontal="center" vertical="center"/>
    </xf>
    <xf numFmtId="1" fontId="9" fillId="52" borderId="33" xfId="0" applyNumberFormat="1" applyFont="1" applyFill="1" applyBorder="1" applyAlignment="1">
      <alignment horizontal="center" vertical="center"/>
    </xf>
    <xf numFmtId="0" fontId="50" fillId="52" borderId="0" xfId="0" applyFont="1" applyFill="1" applyBorder="1" applyAlignment="1" applyProtection="1">
      <alignment horizontal="center" vertical="center"/>
      <protection/>
    </xf>
    <xf numFmtId="0" fontId="9" fillId="51" borderId="52" xfId="0" applyFont="1" applyFill="1" applyBorder="1" applyAlignment="1" applyProtection="1">
      <alignment horizontal="center" vertical="center"/>
      <protection/>
    </xf>
    <xf numFmtId="0" fontId="9" fillId="51" borderId="14" xfId="0" applyFont="1" applyFill="1" applyBorder="1" applyAlignment="1" applyProtection="1">
      <alignment horizontal="center" vertical="center"/>
      <protection/>
    </xf>
    <xf numFmtId="0" fontId="9" fillId="33" borderId="10" xfId="0" applyFont="1" applyFill="1" applyBorder="1" applyAlignment="1" applyProtection="1">
      <alignment horizontal="center"/>
      <protection/>
    </xf>
    <xf numFmtId="1" fontId="9" fillId="61" borderId="10" xfId="0" applyNumberFormat="1" applyFont="1" applyFill="1" applyBorder="1" applyAlignment="1">
      <alignment horizontal="center"/>
    </xf>
    <xf numFmtId="1" fontId="9" fillId="61" borderId="45" xfId="0" applyNumberFormat="1" applyFont="1" applyFill="1" applyBorder="1" applyAlignment="1">
      <alignment horizontal="center"/>
    </xf>
    <xf numFmtId="0" fontId="15" fillId="40" borderId="26" xfId="0" applyFont="1" applyFill="1" applyBorder="1" applyAlignment="1" applyProtection="1">
      <alignment horizontal="center" vertical="distributed"/>
      <protection/>
    </xf>
    <xf numFmtId="0" fontId="15" fillId="40" borderId="59" xfId="0" applyFont="1" applyFill="1" applyBorder="1" applyAlignment="1" applyProtection="1">
      <alignment horizontal="center" vertical="distributed"/>
      <protection/>
    </xf>
    <xf numFmtId="0" fontId="11" fillId="52" borderId="0" xfId="0" applyFont="1" applyFill="1" applyAlignment="1">
      <alignment vertical="center" wrapText="1"/>
    </xf>
    <xf numFmtId="0" fontId="34" fillId="52" borderId="0" xfId="0" applyFont="1" applyFill="1" applyBorder="1" applyAlignment="1">
      <alignment horizontal="left" wrapText="1"/>
    </xf>
    <xf numFmtId="0" fontId="118" fillId="0" borderId="0" xfId="0" applyFont="1" applyFill="1" applyBorder="1" applyAlignment="1" applyProtection="1">
      <alignment horizontal="center" vertical="center"/>
      <protection/>
    </xf>
    <xf numFmtId="0" fontId="2" fillId="0" borderId="27" xfId="0" applyFont="1" applyBorder="1" applyAlignment="1" applyProtection="1">
      <alignment horizontal="center" wrapText="1"/>
      <protection/>
    </xf>
    <xf numFmtId="0" fontId="2" fillId="0" borderId="19" xfId="0" applyFont="1" applyBorder="1" applyAlignment="1" applyProtection="1">
      <alignment horizontal="center" wrapText="1"/>
      <protection/>
    </xf>
    <xf numFmtId="0" fontId="2" fillId="0" borderId="21" xfId="0" applyFont="1" applyBorder="1" applyAlignment="1" applyProtection="1">
      <alignment horizontal="center" wrapText="1"/>
      <protection/>
    </xf>
    <xf numFmtId="0" fontId="2" fillId="0" borderId="12" xfId="0" applyFont="1" applyBorder="1" applyAlignment="1" applyProtection="1">
      <alignment horizontal="center" wrapText="1"/>
      <protection/>
    </xf>
    <xf numFmtId="0" fontId="0" fillId="0" borderId="10" xfId="0" applyFont="1" applyBorder="1" applyAlignment="1">
      <alignment horizontal="center" wrapText="1"/>
    </xf>
    <xf numFmtId="165" fontId="9" fillId="56" borderId="49" xfId="0" applyNumberFormat="1" applyFont="1" applyFill="1" applyBorder="1" applyAlignment="1" applyProtection="1">
      <alignment horizontal="center" wrapText="1"/>
      <protection/>
    </xf>
    <xf numFmtId="165" fontId="9" fillId="56" borderId="45" xfId="0" applyNumberFormat="1" applyFont="1" applyFill="1" applyBorder="1" applyAlignment="1" applyProtection="1">
      <alignment horizontal="center" wrapText="1"/>
      <protection/>
    </xf>
    <xf numFmtId="1" fontId="9" fillId="51" borderId="63" xfId="0" applyNumberFormat="1" applyFont="1" applyFill="1" applyBorder="1" applyAlignment="1">
      <alignment horizontal="right" vertical="center"/>
    </xf>
    <xf numFmtId="2" fontId="10" fillId="36" borderId="31" xfId="0" applyNumberFormat="1" applyFont="1" applyFill="1" applyBorder="1" applyAlignment="1" applyProtection="1">
      <alignment horizontal="center" vertical="center"/>
      <protection/>
    </xf>
    <xf numFmtId="2" fontId="10" fillId="36" borderId="32" xfId="0" applyNumberFormat="1" applyFont="1" applyFill="1" applyBorder="1" applyAlignment="1" applyProtection="1">
      <alignment horizontal="center" vertical="center"/>
      <protection/>
    </xf>
    <xf numFmtId="2" fontId="10" fillId="36" borderId="33" xfId="0" applyNumberFormat="1" applyFont="1" applyFill="1" applyBorder="1" applyAlignment="1" applyProtection="1">
      <alignment horizontal="center" vertical="center"/>
      <protection/>
    </xf>
    <xf numFmtId="0" fontId="9" fillId="52" borderId="70" xfId="0" applyFont="1" applyFill="1" applyBorder="1" applyAlignment="1" applyProtection="1">
      <alignment horizontal="center" vertical="center" wrapText="1"/>
      <protection/>
    </xf>
    <xf numFmtId="0" fontId="9" fillId="52" borderId="52" xfId="0" applyFont="1" applyFill="1" applyBorder="1" applyAlignment="1" applyProtection="1">
      <alignment horizontal="center" vertical="center" wrapText="1"/>
      <protection/>
    </xf>
    <xf numFmtId="0" fontId="9" fillId="56" borderId="71" xfId="0" applyFont="1" applyFill="1" applyBorder="1" applyAlignment="1" applyProtection="1">
      <alignment horizontal="center"/>
      <protection/>
    </xf>
    <xf numFmtId="0" fontId="9" fillId="56" borderId="10" xfId="0" applyFont="1" applyFill="1" applyBorder="1" applyAlignment="1" applyProtection="1">
      <alignment horizontal="center"/>
      <protection/>
    </xf>
    <xf numFmtId="2" fontId="11" fillId="58" borderId="34" xfId="0" applyNumberFormat="1" applyFont="1" applyFill="1" applyBorder="1" applyAlignment="1">
      <alignment horizontal="center" vertical="center"/>
    </xf>
    <xf numFmtId="2" fontId="11" fillId="58" borderId="35" xfId="0" applyNumberFormat="1" applyFont="1" applyFill="1" applyBorder="1" applyAlignment="1">
      <alignment horizontal="center" vertical="center"/>
    </xf>
    <xf numFmtId="2" fontId="11" fillId="58" borderId="36" xfId="0" applyNumberFormat="1" applyFont="1" applyFill="1" applyBorder="1" applyAlignment="1">
      <alignment horizontal="center" vertical="center"/>
    </xf>
    <xf numFmtId="2" fontId="11" fillId="58" borderId="18" xfId="0" applyNumberFormat="1" applyFont="1" applyFill="1" applyBorder="1" applyAlignment="1">
      <alignment horizontal="center" vertical="center"/>
    </xf>
    <xf numFmtId="2" fontId="11" fillId="58" borderId="37" xfId="0" applyNumberFormat="1" applyFont="1" applyFill="1" applyBorder="1" applyAlignment="1">
      <alignment horizontal="center" vertical="center"/>
    </xf>
    <xf numFmtId="2" fontId="11" fillId="58" borderId="38" xfId="0" applyNumberFormat="1" applyFont="1" applyFill="1" applyBorder="1" applyAlignment="1">
      <alignment horizontal="center" vertical="center"/>
    </xf>
    <xf numFmtId="0" fontId="4" fillId="51" borderId="34" xfId="0" applyFont="1" applyFill="1" applyBorder="1" applyAlignment="1" applyProtection="1">
      <alignment horizontal="center" vertical="top" wrapText="1"/>
      <protection/>
    </xf>
    <xf numFmtId="0" fontId="4" fillId="51" borderId="72" xfId="0" applyFont="1" applyFill="1" applyBorder="1" applyAlignment="1" applyProtection="1">
      <alignment horizontal="center" vertical="top" wrapText="1"/>
      <protection/>
    </xf>
    <xf numFmtId="0" fontId="4" fillId="51" borderId="65" xfId="0" applyFont="1" applyFill="1" applyBorder="1" applyAlignment="1" applyProtection="1">
      <alignment horizontal="center" vertical="top" wrapText="1"/>
      <protection/>
    </xf>
    <xf numFmtId="0" fontId="4" fillId="51" borderId="20" xfId="0" applyFont="1" applyFill="1" applyBorder="1" applyAlignment="1" applyProtection="1">
      <alignment horizontal="center" vertical="top" wrapText="1"/>
      <protection/>
    </xf>
    <xf numFmtId="0" fontId="9" fillId="51" borderId="71" xfId="0" applyFont="1" applyFill="1" applyBorder="1" applyAlignment="1" applyProtection="1">
      <alignment horizontal="center" wrapText="1"/>
      <protection/>
    </xf>
    <xf numFmtId="0" fontId="9" fillId="51" borderId="10" xfId="0" applyFont="1" applyFill="1" applyBorder="1" applyAlignment="1" applyProtection="1">
      <alignment horizontal="center" wrapText="1"/>
      <protection/>
    </xf>
    <xf numFmtId="2" fontId="9" fillId="8" borderId="71" xfId="0" applyNumberFormat="1" applyFont="1" applyFill="1" applyBorder="1" applyAlignment="1" applyProtection="1">
      <alignment horizontal="center" wrapText="1"/>
      <protection/>
    </xf>
    <xf numFmtId="2" fontId="9" fillId="8" borderId="10" xfId="0" applyNumberFormat="1" applyFont="1" applyFill="1" applyBorder="1" applyAlignment="1" applyProtection="1">
      <alignment horizontal="center" wrapText="1"/>
      <protection/>
    </xf>
    <xf numFmtId="0" fontId="11" fillId="0" borderId="0" xfId="0" applyFont="1" applyFill="1" applyBorder="1" applyAlignment="1">
      <alignment horizontal="center"/>
    </xf>
    <xf numFmtId="1" fontId="46" fillId="61" borderId="73" xfId="0" applyNumberFormat="1" applyFont="1" applyFill="1" applyBorder="1" applyAlignment="1" applyProtection="1">
      <alignment horizontal="center" vertical="center"/>
      <protection/>
    </xf>
    <xf numFmtId="1" fontId="46" fillId="61" borderId="35" xfId="0" applyNumberFormat="1" applyFont="1" applyFill="1" applyBorder="1" applyAlignment="1" applyProtection="1">
      <alignment horizontal="center" vertical="center"/>
      <protection/>
    </xf>
    <xf numFmtId="1" fontId="46" fillId="61" borderId="22" xfId="0" applyNumberFormat="1" applyFont="1" applyFill="1" applyBorder="1" applyAlignment="1" applyProtection="1">
      <alignment horizontal="center" vertical="center"/>
      <protection/>
    </xf>
    <xf numFmtId="1" fontId="46" fillId="61" borderId="28" xfId="0" applyNumberFormat="1" applyFont="1" applyFill="1" applyBorder="1" applyAlignment="1" applyProtection="1">
      <alignment horizontal="center" vertical="center"/>
      <protection/>
    </xf>
    <xf numFmtId="0" fontId="11" fillId="52" borderId="0" xfId="0" applyFont="1" applyFill="1" applyBorder="1" applyAlignment="1">
      <alignment horizontal="left" vertical="center" wrapText="1"/>
    </xf>
    <xf numFmtId="0" fontId="12" fillId="52" borderId="27" xfId="0" applyFont="1" applyFill="1" applyBorder="1" applyAlignment="1">
      <alignment horizontal="center" vertical="center" wrapText="1"/>
    </xf>
    <xf numFmtId="0" fontId="12" fillId="52" borderId="25" xfId="0" applyFont="1" applyFill="1" applyBorder="1" applyAlignment="1">
      <alignment horizontal="center" vertical="center" wrapText="1"/>
    </xf>
    <xf numFmtId="0" fontId="12" fillId="52" borderId="19" xfId="0" applyFont="1" applyFill="1" applyBorder="1" applyAlignment="1">
      <alignment horizontal="center" vertical="center" wrapText="1"/>
    </xf>
    <xf numFmtId="0" fontId="12" fillId="52" borderId="22" xfId="0" applyFont="1" applyFill="1" applyBorder="1" applyAlignment="1">
      <alignment horizontal="center" vertical="center" wrapText="1"/>
    </xf>
    <xf numFmtId="0" fontId="12" fillId="52" borderId="28" xfId="0" applyFont="1" applyFill="1" applyBorder="1" applyAlignment="1">
      <alignment horizontal="center" vertical="center" wrapText="1"/>
    </xf>
    <xf numFmtId="0" fontId="12" fillId="52" borderId="20" xfId="0" applyFont="1" applyFill="1" applyBorder="1" applyAlignment="1">
      <alignment horizontal="center" vertical="center" wrapText="1"/>
    </xf>
    <xf numFmtId="2" fontId="46" fillId="0" borderId="26" xfId="0" applyNumberFormat="1" applyFont="1" applyFill="1" applyBorder="1" applyAlignment="1" applyProtection="1">
      <alignment horizontal="right" vertical="center"/>
      <protection/>
    </xf>
    <xf numFmtId="2" fontId="46" fillId="0" borderId="64" xfId="0" applyNumberFormat="1" applyFont="1" applyFill="1" applyBorder="1" applyAlignment="1" applyProtection="1">
      <alignment horizontal="right" vertical="center"/>
      <protection/>
    </xf>
    <xf numFmtId="2" fontId="46" fillId="0" borderId="11" xfId="0" applyNumberFormat="1" applyFont="1" applyFill="1" applyBorder="1" applyAlignment="1" applyProtection="1">
      <alignment horizontal="right" vertical="center"/>
      <protection/>
    </xf>
    <xf numFmtId="0" fontId="114" fillId="51" borderId="0" xfId="0" applyFont="1" applyFill="1" applyAlignment="1">
      <alignment horizontal="center" wrapText="1"/>
    </xf>
    <xf numFmtId="0" fontId="4" fillId="18" borderId="31" xfId="55" applyFont="1" applyFill="1" applyBorder="1" applyAlignment="1">
      <alignment horizontal="center"/>
      <protection/>
    </xf>
    <xf numFmtId="0" fontId="4" fillId="18" borderId="32" xfId="55" applyFont="1" applyFill="1" applyBorder="1" applyAlignment="1">
      <alignment horizontal="center"/>
      <protection/>
    </xf>
    <xf numFmtId="0" fontId="11" fillId="8" borderId="34" xfId="0" applyFont="1" applyFill="1" applyBorder="1" applyAlignment="1">
      <alignment horizontal="center" vertical="center"/>
    </xf>
    <xf numFmtId="0" fontId="11" fillId="8" borderId="35" xfId="0" applyFont="1" applyFill="1" applyBorder="1" applyAlignment="1">
      <alignment horizontal="center" vertical="center"/>
    </xf>
    <xf numFmtId="0" fontId="11" fillId="8" borderId="36" xfId="0" applyFont="1" applyFill="1" applyBorder="1" applyAlignment="1">
      <alignment horizontal="center" vertical="center"/>
    </xf>
    <xf numFmtId="0" fontId="11" fillId="8" borderId="18" xfId="0" applyFont="1" applyFill="1" applyBorder="1" applyAlignment="1">
      <alignment horizontal="center" vertical="center"/>
    </xf>
    <xf numFmtId="0" fontId="11" fillId="8" borderId="37" xfId="0" applyFont="1" applyFill="1" applyBorder="1" applyAlignment="1">
      <alignment horizontal="center" vertical="center"/>
    </xf>
    <xf numFmtId="0" fontId="11" fillId="8" borderId="38" xfId="0" applyFont="1" applyFill="1" applyBorder="1" applyAlignment="1">
      <alignment horizontal="center" vertical="center"/>
    </xf>
    <xf numFmtId="0" fontId="2" fillId="0" borderId="21" xfId="0" applyFont="1" applyFill="1" applyBorder="1" applyAlignment="1" applyProtection="1">
      <alignment horizontal="center" wrapText="1"/>
      <protection/>
    </xf>
    <xf numFmtId="0" fontId="6" fillId="0" borderId="10" xfId="0" applyFont="1" applyBorder="1" applyAlignment="1">
      <alignment horizontal="center" wrapText="1"/>
    </xf>
    <xf numFmtId="0" fontId="7" fillId="45" borderId="22" xfId="0" applyFont="1" applyFill="1" applyBorder="1" applyAlignment="1">
      <alignment horizontal="center"/>
    </xf>
    <xf numFmtId="0" fontId="7" fillId="45" borderId="28" xfId="0" applyFont="1" applyFill="1" applyBorder="1" applyAlignment="1">
      <alignment horizontal="center"/>
    </xf>
    <xf numFmtId="0" fontId="11" fillId="51" borderId="0" xfId="0" applyFont="1" applyFill="1" applyAlignment="1">
      <alignment horizontal="center"/>
    </xf>
    <xf numFmtId="0" fontId="12" fillId="48" borderId="0" xfId="0" applyFont="1" applyFill="1" applyAlignment="1">
      <alignment horizontal="center" vertical="center" wrapText="1"/>
    </xf>
    <xf numFmtId="0" fontId="0" fillId="48" borderId="0" xfId="0" applyFill="1" applyAlignment="1">
      <alignment horizontal="center" vertical="center" wrapText="1"/>
    </xf>
    <xf numFmtId="0" fontId="0" fillId="18" borderId="31" xfId="55" applyFill="1" applyBorder="1" applyAlignment="1">
      <alignment horizontal="center"/>
      <protection/>
    </xf>
    <xf numFmtId="0" fontId="0" fillId="18" borderId="32" xfId="55" applyFill="1" applyBorder="1" applyAlignment="1">
      <alignment horizontal="center"/>
      <protection/>
    </xf>
    <xf numFmtId="0" fontId="27" fillId="36" borderId="34" xfId="0" applyFont="1" applyFill="1" applyBorder="1" applyAlignment="1">
      <alignment horizontal="left" indent="3"/>
    </xf>
    <xf numFmtId="0" fontId="0" fillId="51" borderId="36" xfId="0" applyFill="1" applyBorder="1" applyAlignment="1">
      <alignment/>
    </xf>
    <xf numFmtId="0" fontId="9" fillId="36" borderId="30" xfId="0" applyFont="1" applyFill="1" applyBorder="1" applyAlignment="1">
      <alignment horizontal="left" indent="3"/>
    </xf>
    <xf numFmtId="0" fontId="0" fillId="51" borderId="39" xfId="0" applyFill="1" applyBorder="1" applyAlignment="1">
      <alignment/>
    </xf>
    <xf numFmtId="0" fontId="15" fillId="36" borderId="30" xfId="0" applyFont="1" applyFill="1" applyBorder="1" applyAlignment="1">
      <alignment horizontal="left" indent="3"/>
    </xf>
    <xf numFmtId="0" fontId="9" fillId="36" borderId="18" xfId="0" applyFont="1" applyFill="1" applyBorder="1" applyAlignment="1">
      <alignment horizontal="left" indent="3"/>
    </xf>
    <xf numFmtId="0" fontId="0" fillId="51" borderId="38" xfId="0" applyFill="1" applyBorder="1" applyAlignment="1">
      <alignment/>
    </xf>
    <xf numFmtId="0" fontId="119" fillId="52" borderId="0" xfId="0" applyFont="1" applyFill="1" applyBorder="1" applyAlignment="1" applyProtection="1">
      <alignment horizontal="left"/>
      <protection/>
    </xf>
    <xf numFmtId="0" fontId="119" fillId="56" borderId="26" xfId="0" applyFont="1" applyFill="1" applyBorder="1" applyAlignment="1" applyProtection="1">
      <alignment horizontal="lef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Fisch Solvent Based Price List" xfId="56"/>
    <cellStyle name="Normal_Sheet1" xfId="57"/>
    <cellStyle name="Note" xfId="58"/>
    <cellStyle name="Output" xfId="59"/>
    <cellStyle name="Percent" xfId="60"/>
    <cellStyle name="Title" xfId="61"/>
    <cellStyle name="Total" xfId="62"/>
    <cellStyle name="Warning Text" xfId="63"/>
  </cellStyles>
  <dxfs count="8">
    <dxf>
      <font>
        <color auto="1"/>
      </font>
      <fill>
        <patternFill>
          <bgColor rgb="FFFF0000"/>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indexed="8"/>
      </font>
      <fill>
        <patternFill>
          <bgColor indexed="22"/>
        </patternFill>
      </fill>
    </dxf>
    <dxf>
      <font>
        <color indexed="8"/>
      </font>
      <fill>
        <patternFill>
          <bgColor indexed="22"/>
        </patternFill>
      </fill>
    </dxf>
    <dxf>
      <font>
        <color indexed="63"/>
      </font>
      <fill>
        <patternFill>
          <bgColor indexed="9"/>
        </patternFill>
      </fill>
      <border>
        <left/>
        <right/>
        <top style="thin"/>
        <bottom style="thin"/>
      </border>
    </dxf>
    <dxf>
      <font>
        <color rgb="FF333333"/>
      </font>
      <fill>
        <patternFill>
          <bgColor rgb="FFFFFFFF"/>
        </patternFill>
      </fill>
      <border>
        <left>
          <color rgb="FF000000"/>
        </left>
        <right>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6.emf" /><Relationship Id="rId3" Type="http://schemas.openxmlformats.org/officeDocument/2006/relationships/image" Target="../media/image4.emf" /><Relationship Id="rId4" Type="http://schemas.openxmlformats.org/officeDocument/2006/relationships/image" Target="../media/image3.emf" /><Relationship Id="rId5" Type="http://schemas.openxmlformats.org/officeDocument/2006/relationships/image" Target="../media/image2.emf" /><Relationship Id="rId6" Type="http://schemas.openxmlformats.org/officeDocument/2006/relationships/image" Target="../media/image10.emf" /><Relationship Id="rId7" Type="http://schemas.openxmlformats.org/officeDocument/2006/relationships/image" Target="../media/image12.emf" /><Relationship Id="rId8" Type="http://schemas.openxmlformats.org/officeDocument/2006/relationships/image" Target="../media/image13.emf" /><Relationship Id="rId9" Type="http://schemas.openxmlformats.org/officeDocument/2006/relationships/image" Target="../media/image11.emf" /><Relationship Id="rId10" Type="http://schemas.openxmlformats.org/officeDocument/2006/relationships/image" Target="../media/image1.emf" /><Relationship Id="rId11" Type="http://schemas.openxmlformats.org/officeDocument/2006/relationships/image" Target="../media/image5.emf" /><Relationship Id="rId12" Type="http://schemas.openxmlformats.org/officeDocument/2006/relationships/image" Target="../media/image7.jpeg" /><Relationship Id="rId13"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0</xdr:rowOff>
    </xdr:from>
    <xdr:to>
      <xdr:col>4</xdr:col>
      <xdr:colOff>9525</xdr:colOff>
      <xdr:row>18</xdr:row>
      <xdr:rowOff>342900</xdr:rowOff>
    </xdr:to>
    <xdr:pic>
      <xdr:nvPicPr>
        <xdr:cNvPr id="1" name="ComboBox1" hidden="1"/>
        <xdr:cNvPicPr preferRelativeResize="1">
          <a:picLocks noChangeAspect="1"/>
        </xdr:cNvPicPr>
      </xdr:nvPicPr>
      <xdr:blipFill>
        <a:blip r:embed="rId1"/>
        <a:stretch>
          <a:fillRect/>
        </a:stretch>
      </xdr:blipFill>
      <xdr:spPr>
        <a:xfrm>
          <a:off x="3086100" y="7886700"/>
          <a:ext cx="2876550" cy="342900"/>
        </a:xfrm>
        <a:prstGeom prst="rect">
          <a:avLst/>
        </a:prstGeom>
        <a:noFill/>
        <a:ln w="9525" cmpd="sng">
          <a:noFill/>
        </a:ln>
      </xdr:spPr>
    </xdr:pic>
    <xdr:clientData fLocksWithSheet="0"/>
  </xdr:twoCellAnchor>
  <xdr:twoCellAnchor>
    <xdr:from>
      <xdr:col>2</xdr:col>
      <xdr:colOff>9525</xdr:colOff>
      <xdr:row>17</xdr:row>
      <xdr:rowOff>28575</xdr:rowOff>
    </xdr:from>
    <xdr:to>
      <xdr:col>3</xdr:col>
      <xdr:colOff>1514475</xdr:colOff>
      <xdr:row>17</xdr:row>
      <xdr:rowOff>361950</xdr:rowOff>
    </xdr:to>
    <xdr:pic>
      <xdr:nvPicPr>
        <xdr:cNvPr id="2" name="ComboBox2"/>
        <xdr:cNvPicPr preferRelativeResize="1">
          <a:picLocks noChangeAspect="1"/>
        </xdr:cNvPicPr>
      </xdr:nvPicPr>
      <xdr:blipFill>
        <a:blip r:embed="rId2"/>
        <a:stretch>
          <a:fillRect/>
        </a:stretch>
      </xdr:blipFill>
      <xdr:spPr>
        <a:xfrm>
          <a:off x="3086100" y="7515225"/>
          <a:ext cx="2847975" cy="333375"/>
        </a:xfrm>
        <a:prstGeom prst="rect">
          <a:avLst/>
        </a:prstGeom>
        <a:noFill/>
        <a:ln w="9525" cmpd="sng">
          <a:noFill/>
        </a:ln>
      </xdr:spPr>
    </xdr:pic>
    <xdr:clientData fLocksWithSheet="0"/>
  </xdr:twoCellAnchor>
  <xdr:twoCellAnchor>
    <xdr:from>
      <xdr:col>2</xdr:col>
      <xdr:colOff>19050</xdr:colOff>
      <xdr:row>19</xdr:row>
      <xdr:rowOff>38100</xdr:rowOff>
    </xdr:from>
    <xdr:to>
      <xdr:col>3</xdr:col>
      <xdr:colOff>1514475</xdr:colOff>
      <xdr:row>19</xdr:row>
      <xdr:rowOff>400050</xdr:rowOff>
    </xdr:to>
    <xdr:pic>
      <xdr:nvPicPr>
        <xdr:cNvPr id="3" name="ComboBox3" hidden="1"/>
        <xdr:cNvPicPr preferRelativeResize="1">
          <a:picLocks noChangeAspect="1"/>
        </xdr:cNvPicPr>
      </xdr:nvPicPr>
      <xdr:blipFill>
        <a:blip r:embed="rId3"/>
        <a:stretch>
          <a:fillRect/>
        </a:stretch>
      </xdr:blipFill>
      <xdr:spPr>
        <a:xfrm>
          <a:off x="3095625" y="8305800"/>
          <a:ext cx="2838450" cy="361950"/>
        </a:xfrm>
        <a:prstGeom prst="rect">
          <a:avLst/>
        </a:prstGeom>
        <a:noFill/>
        <a:ln w="9525" cmpd="sng">
          <a:noFill/>
        </a:ln>
      </xdr:spPr>
    </xdr:pic>
    <xdr:clientData fLocksWithSheet="0"/>
  </xdr:twoCellAnchor>
  <xdr:twoCellAnchor editAs="oneCell">
    <xdr:from>
      <xdr:col>1</xdr:col>
      <xdr:colOff>0</xdr:colOff>
      <xdr:row>7</xdr:row>
      <xdr:rowOff>47625</xdr:rowOff>
    </xdr:from>
    <xdr:to>
      <xdr:col>3</xdr:col>
      <xdr:colOff>0</xdr:colOff>
      <xdr:row>8</xdr:row>
      <xdr:rowOff>19050</xdr:rowOff>
    </xdr:to>
    <xdr:pic>
      <xdr:nvPicPr>
        <xdr:cNvPr id="4" name="ComboBox5" hidden="1"/>
        <xdr:cNvPicPr preferRelativeResize="1">
          <a:picLocks noChangeAspect="1"/>
        </xdr:cNvPicPr>
      </xdr:nvPicPr>
      <xdr:blipFill>
        <a:blip r:embed="rId4"/>
        <a:stretch>
          <a:fillRect/>
        </a:stretch>
      </xdr:blipFill>
      <xdr:spPr>
        <a:xfrm>
          <a:off x="609600" y="4000500"/>
          <a:ext cx="3810000" cy="314325"/>
        </a:xfrm>
        <a:prstGeom prst="rect">
          <a:avLst/>
        </a:prstGeom>
        <a:noFill/>
        <a:ln w="9525" cmpd="sng">
          <a:noFill/>
        </a:ln>
      </xdr:spPr>
    </xdr:pic>
    <xdr:clientData/>
  </xdr:twoCellAnchor>
  <xdr:twoCellAnchor editAs="oneCell">
    <xdr:from>
      <xdr:col>1</xdr:col>
      <xdr:colOff>0</xdr:colOff>
      <xdr:row>8</xdr:row>
      <xdr:rowOff>47625</xdr:rowOff>
    </xdr:from>
    <xdr:to>
      <xdr:col>3</xdr:col>
      <xdr:colOff>0</xdr:colOff>
      <xdr:row>9</xdr:row>
      <xdr:rowOff>19050</xdr:rowOff>
    </xdr:to>
    <xdr:pic>
      <xdr:nvPicPr>
        <xdr:cNvPr id="5" name="ComboBox6" hidden="1"/>
        <xdr:cNvPicPr preferRelativeResize="1">
          <a:picLocks noChangeAspect="1"/>
        </xdr:cNvPicPr>
      </xdr:nvPicPr>
      <xdr:blipFill>
        <a:blip r:embed="rId4"/>
        <a:stretch>
          <a:fillRect/>
        </a:stretch>
      </xdr:blipFill>
      <xdr:spPr>
        <a:xfrm>
          <a:off x="609600" y="4343400"/>
          <a:ext cx="3810000" cy="314325"/>
        </a:xfrm>
        <a:prstGeom prst="rect">
          <a:avLst/>
        </a:prstGeom>
        <a:noFill/>
        <a:ln w="9525" cmpd="sng">
          <a:noFill/>
        </a:ln>
      </xdr:spPr>
    </xdr:pic>
    <xdr:clientData/>
  </xdr:twoCellAnchor>
  <xdr:twoCellAnchor editAs="oneCell">
    <xdr:from>
      <xdr:col>1</xdr:col>
      <xdr:colOff>0</xdr:colOff>
      <xdr:row>9</xdr:row>
      <xdr:rowOff>28575</xdr:rowOff>
    </xdr:from>
    <xdr:to>
      <xdr:col>3</xdr:col>
      <xdr:colOff>9525</xdr:colOff>
      <xdr:row>9</xdr:row>
      <xdr:rowOff>342900</xdr:rowOff>
    </xdr:to>
    <xdr:pic>
      <xdr:nvPicPr>
        <xdr:cNvPr id="6" name="ComboBox7" hidden="1"/>
        <xdr:cNvPicPr preferRelativeResize="1">
          <a:picLocks noChangeAspect="1"/>
        </xdr:cNvPicPr>
      </xdr:nvPicPr>
      <xdr:blipFill>
        <a:blip r:embed="rId5"/>
        <a:stretch>
          <a:fillRect/>
        </a:stretch>
      </xdr:blipFill>
      <xdr:spPr>
        <a:xfrm>
          <a:off x="609600" y="4667250"/>
          <a:ext cx="3819525" cy="314325"/>
        </a:xfrm>
        <a:prstGeom prst="rect">
          <a:avLst/>
        </a:prstGeom>
        <a:noFill/>
        <a:ln w="9525" cmpd="sng">
          <a:noFill/>
        </a:ln>
      </xdr:spPr>
    </xdr:pic>
    <xdr:clientData/>
  </xdr:twoCellAnchor>
  <xdr:twoCellAnchor editAs="oneCell">
    <xdr:from>
      <xdr:col>1</xdr:col>
      <xdr:colOff>0</xdr:colOff>
      <xdr:row>10</xdr:row>
      <xdr:rowOff>28575</xdr:rowOff>
    </xdr:from>
    <xdr:to>
      <xdr:col>3</xdr:col>
      <xdr:colOff>0</xdr:colOff>
      <xdr:row>10</xdr:row>
      <xdr:rowOff>342900</xdr:rowOff>
    </xdr:to>
    <xdr:pic>
      <xdr:nvPicPr>
        <xdr:cNvPr id="7" name="ComboBox8" hidden="1"/>
        <xdr:cNvPicPr preferRelativeResize="1">
          <a:picLocks noChangeAspect="1"/>
        </xdr:cNvPicPr>
      </xdr:nvPicPr>
      <xdr:blipFill>
        <a:blip r:embed="rId4"/>
        <a:stretch>
          <a:fillRect/>
        </a:stretch>
      </xdr:blipFill>
      <xdr:spPr>
        <a:xfrm>
          <a:off x="609600" y="5010150"/>
          <a:ext cx="3810000" cy="314325"/>
        </a:xfrm>
        <a:prstGeom prst="rect">
          <a:avLst/>
        </a:prstGeom>
        <a:noFill/>
        <a:ln w="9525" cmpd="sng">
          <a:noFill/>
        </a:ln>
      </xdr:spPr>
    </xdr:pic>
    <xdr:clientData/>
  </xdr:twoCellAnchor>
  <xdr:twoCellAnchor editAs="oneCell">
    <xdr:from>
      <xdr:col>1</xdr:col>
      <xdr:colOff>0</xdr:colOff>
      <xdr:row>6</xdr:row>
      <xdr:rowOff>38100</xdr:rowOff>
    </xdr:from>
    <xdr:to>
      <xdr:col>3</xdr:col>
      <xdr:colOff>0</xdr:colOff>
      <xdr:row>7</xdr:row>
      <xdr:rowOff>9525</xdr:rowOff>
    </xdr:to>
    <xdr:pic>
      <xdr:nvPicPr>
        <xdr:cNvPr id="8" name="ComboBox4" hidden="1"/>
        <xdr:cNvPicPr preferRelativeResize="1">
          <a:picLocks noChangeAspect="1"/>
        </xdr:cNvPicPr>
      </xdr:nvPicPr>
      <xdr:blipFill>
        <a:blip r:embed="rId4"/>
        <a:stretch>
          <a:fillRect/>
        </a:stretch>
      </xdr:blipFill>
      <xdr:spPr>
        <a:xfrm>
          <a:off x="609600" y="3648075"/>
          <a:ext cx="3810000" cy="314325"/>
        </a:xfrm>
        <a:prstGeom prst="rect">
          <a:avLst/>
        </a:prstGeom>
        <a:noFill/>
        <a:ln w="9525" cmpd="sng">
          <a:noFill/>
        </a:ln>
      </xdr:spPr>
    </xdr:pic>
    <xdr:clientData/>
  </xdr:twoCellAnchor>
  <xdr:twoCellAnchor>
    <xdr:from>
      <xdr:col>9</xdr:col>
      <xdr:colOff>0</xdr:colOff>
      <xdr:row>13</xdr:row>
      <xdr:rowOff>28575</xdr:rowOff>
    </xdr:from>
    <xdr:to>
      <xdr:col>9</xdr:col>
      <xdr:colOff>0</xdr:colOff>
      <xdr:row>14</xdr:row>
      <xdr:rowOff>95250</xdr:rowOff>
    </xdr:to>
    <xdr:pic>
      <xdr:nvPicPr>
        <xdr:cNvPr id="9" name="ComboBox10"/>
        <xdr:cNvPicPr preferRelativeResize="1">
          <a:picLocks noChangeAspect="1"/>
        </xdr:cNvPicPr>
      </xdr:nvPicPr>
      <xdr:blipFill>
        <a:blip r:embed="rId6"/>
        <a:stretch>
          <a:fillRect/>
        </a:stretch>
      </xdr:blipFill>
      <xdr:spPr>
        <a:xfrm>
          <a:off x="12792075" y="6076950"/>
          <a:ext cx="0" cy="409575"/>
        </a:xfrm>
        <a:prstGeom prst="rect">
          <a:avLst/>
        </a:prstGeom>
        <a:noFill/>
        <a:ln w="9525" cmpd="sng">
          <a:noFill/>
        </a:ln>
      </xdr:spPr>
    </xdr:pic>
    <xdr:clientData/>
  </xdr:twoCellAnchor>
  <xdr:twoCellAnchor>
    <xdr:from>
      <xdr:col>156</xdr:col>
      <xdr:colOff>352425</xdr:colOff>
      <xdr:row>13</xdr:row>
      <xdr:rowOff>9525</xdr:rowOff>
    </xdr:from>
    <xdr:to>
      <xdr:col>156</xdr:col>
      <xdr:colOff>352425</xdr:colOff>
      <xdr:row>14</xdr:row>
      <xdr:rowOff>95250</xdr:rowOff>
    </xdr:to>
    <xdr:pic>
      <xdr:nvPicPr>
        <xdr:cNvPr id="10" name="ComboBox11"/>
        <xdr:cNvPicPr preferRelativeResize="1">
          <a:picLocks noChangeAspect="1"/>
        </xdr:cNvPicPr>
      </xdr:nvPicPr>
      <xdr:blipFill>
        <a:blip r:embed="rId7"/>
        <a:stretch>
          <a:fillRect/>
        </a:stretch>
      </xdr:blipFill>
      <xdr:spPr>
        <a:xfrm>
          <a:off x="26346150" y="6057900"/>
          <a:ext cx="0" cy="428625"/>
        </a:xfrm>
        <a:prstGeom prst="rect">
          <a:avLst/>
        </a:prstGeom>
        <a:noFill/>
        <a:ln w="9525" cmpd="sng">
          <a:noFill/>
        </a:ln>
      </xdr:spPr>
    </xdr:pic>
    <xdr:clientData/>
  </xdr:twoCellAnchor>
  <xdr:twoCellAnchor>
    <xdr:from>
      <xdr:col>156</xdr:col>
      <xdr:colOff>352425</xdr:colOff>
      <xdr:row>13</xdr:row>
      <xdr:rowOff>28575</xdr:rowOff>
    </xdr:from>
    <xdr:to>
      <xdr:col>156</xdr:col>
      <xdr:colOff>352425</xdr:colOff>
      <xdr:row>14</xdr:row>
      <xdr:rowOff>114300</xdr:rowOff>
    </xdr:to>
    <xdr:pic>
      <xdr:nvPicPr>
        <xdr:cNvPr id="11" name="ComboBox12"/>
        <xdr:cNvPicPr preferRelativeResize="1">
          <a:picLocks noChangeAspect="1"/>
        </xdr:cNvPicPr>
      </xdr:nvPicPr>
      <xdr:blipFill>
        <a:blip r:embed="rId8"/>
        <a:stretch>
          <a:fillRect/>
        </a:stretch>
      </xdr:blipFill>
      <xdr:spPr>
        <a:xfrm>
          <a:off x="26346150" y="6076950"/>
          <a:ext cx="0" cy="428625"/>
        </a:xfrm>
        <a:prstGeom prst="rect">
          <a:avLst/>
        </a:prstGeom>
        <a:noFill/>
        <a:ln w="9525" cmpd="sng">
          <a:noFill/>
        </a:ln>
      </xdr:spPr>
    </xdr:pic>
    <xdr:clientData/>
  </xdr:twoCellAnchor>
  <xdr:twoCellAnchor>
    <xdr:from>
      <xdr:col>9</xdr:col>
      <xdr:colOff>0</xdr:colOff>
      <xdr:row>13</xdr:row>
      <xdr:rowOff>47625</xdr:rowOff>
    </xdr:from>
    <xdr:to>
      <xdr:col>9</xdr:col>
      <xdr:colOff>0</xdr:colOff>
      <xdr:row>14</xdr:row>
      <xdr:rowOff>76200</xdr:rowOff>
    </xdr:to>
    <xdr:pic>
      <xdr:nvPicPr>
        <xdr:cNvPr id="12" name="ComboBox13"/>
        <xdr:cNvPicPr preferRelativeResize="1">
          <a:picLocks noChangeAspect="1"/>
        </xdr:cNvPicPr>
      </xdr:nvPicPr>
      <xdr:blipFill>
        <a:blip r:embed="rId9"/>
        <a:stretch>
          <a:fillRect/>
        </a:stretch>
      </xdr:blipFill>
      <xdr:spPr>
        <a:xfrm>
          <a:off x="12792075" y="6096000"/>
          <a:ext cx="0" cy="371475"/>
        </a:xfrm>
        <a:prstGeom prst="rect">
          <a:avLst/>
        </a:prstGeom>
        <a:noFill/>
        <a:ln w="9525" cmpd="sng">
          <a:noFill/>
        </a:ln>
      </xdr:spPr>
    </xdr:pic>
    <xdr:clientData/>
  </xdr:twoCellAnchor>
  <xdr:twoCellAnchor editAs="oneCell">
    <xdr:from>
      <xdr:col>1</xdr:col>
      <xdr:colOff>0</xdr:colOff>
      <xdr:row>12</xdr:row>
      <xdr:rowOff>28575</xdr:rowOff>
    </xdr:from>
    <xdr:to>
      <xdr:col>3</xdr:col>
      <xdr:colOff>0</xdr:colOff>
      <xdr:row>13</xdr:row>
      <xdr:rowOff>9525</xdr:rowOff>
    </xdr:to>
    <xdr:pic>
      <xdr:nvPicPr>
        <xdr:cNvPr id="13" name="ComboBox9" hidden="1"/>
        <xdr:cNvPicPr preferRelativeResize="1">
          <a:picLocks noChangeAspect="1"/>
        </xdr:cNvPicPr>
      </xdr:nvPicPr>
      <xdr:blipFill>
        <a:blip r:embed="rId10"/>
        <a:stretch>
          <a:fillRect/>
        </a:stretch>
      </xdr:blipFill>
      <xdr:spPr>
        <a:xfrm>
          <a:off x="609600" y="5734050"/>
          <a:ext cx="3810000" cy="323850"/>
        </a:xfrm>
        <a:prstGeom prst="rect">
          <a:avLst/>
        </a:prstGeom>
        <a:noFill/>
        <a:ln w="9525" cmpd="sng">
          <a:noFill/>
        </a:ln>
      </xdr:spPr>
    </xdr:pic>
    <xdr:clientData fLocksWithSheet="0"/>
  </xdr:twoCellAnchor>
  <xdr:twoCellAnchor editAs="oneCell">
    <xdr:from>
      <xdr:col>1</xdr:col>
      <xdr:colOff>0</xdr:colOff>
      <xdr:row>13</xdr:row>
      <xdr:rowOff>19050</xdr:rowOff>
    </xdr:from>
    <xdr:to>
      <xdr:col>3</xdr:col>
      <xdr:colOff>0</xdr:colOff>
      <xdr:row>13</xdr:row>
      <xdr:rowOff>342900</xdr:rowOff>
    </xdr:to>
    <xdr:pic>
      <xdr:nvPicPr>
        <xdr:cNvPr id="14" name="ComboBox14" hidden="1"/>
        <xdr:cNvPicPr preferRelativeResize="1">
          <a:picLocks noChangeAspect="1"/>
        </xdr:cNvPicPr>
      </xdr:nvPicPr>
      <xdr:blipFill>
        <a:blip r:embed="rId10"/>
        <a:stretch>
          <a:fillRect/>
        </a:stretch>
      </xdr:blipFill>
      <xdr:spPr>
        <a:xfrm>
          <a:off x="609600" y="6067425"/>
          <a:ext cx="3810000" cy="323850"/>
        </a:xfrm>
        <a:prstGeom prst="rect">
          <a:avLst/>
        </a:prstGeom>
        <a:noFill/>
        <a:ln w="9525" cmpd="sng">
          <a:noFill/>
        </a:ln>
      </xdr:spPr>
    </xdr:pic>
    <xdr:clientData/>
  </xdr:twoCellAnchor>
  <xdr:twoCellAnchor editAs="oneCell">
    <xdr:from>
      <xdr:col>1</xdr:col>
      <xdr:colOff>0</xdr:colOff>
      <xdr:row>14</xdr:row>
      <xdr:rowOff>0</xdr:rowOff>
    </xdr:from>
    <xdr:to>
      <xdr:col>3</xdr:col>
      <xdr:colOff>9525</xdr:colOff>
      <xdr:row>14</xdr:row>
      <xdr:rowOff>323850</xdr:rowOff>
    </xdr:to>
    <xdr:pic>
      <xdr:nvPicPr>
        <xdr:cNvPr id="15" name="ComboBox15" hidden="1"/>
        <xdr:cNvPicPr preferRelativeResize="1">
          <a:picLocks noChangeAspect="1"/>
        </xdr:cNvPicPr>
      </xdr:nvPicPr>
      <xdr:blipFill>
        <a:blip r:embed="rId11"/>
        <a:stretch>
          <a:fillRect/>
        </a:stretch>
      </xdr:blipFill>
      <xdr:spPr>
        <a:xfrm>
          <a:off x="609600" y="6391275"/>
          <a:ext cx="3819525" cy="323850"/>
        </a:xfrm>
        <a:prstGeom prst="rect">
          <a:avLst/>
        </a:prstGeom>
        <a:noFill/>
        <a:ln w="9525" cmpd="sng">
          <a:noFill/>
        </a:ln>
      </xdr:spPr>
    </xdr:pic>
    <xdr:clientData/>
  </xdr:twoCellAnchor>
  <xdr:twoCellAnchor editAs="oneCell">
    <xdr:from>
      <xdr:col>1</xdr:col>
      <xdr:colOff>9525</xdr:colOff>
      <xdr:row>15</xdr:row>
      <xdr:rowOff>19050</xdr:rowOff>
    </xdr:from>
    <xdr:to>
      <xdr:col>3</xdr:col>
      <xdr:colOff>9525</xdr:colOff>
      <xdr:row>15</xdr:row>
      <xdr:rowOff>333375</xdr:rowOff>
    </xdr:to>
    <xdr:pic>
      <xdr:nvPicPr>
        <xdr:cNvPr id="16" name="ComboBox16" hidden="1"/>
        <xdr:cNvPicPr preferRelativeResize="1">
          <a:picLocks noChangeAspect="1"/>
        </xdr:cNvPicPr>
      </xdr:nvPicPr>
      <xdr:blipFill>
        <a:blip r:embed="rId4"/>
        <a:stretch>
          <a:fillRect/>
        </a:stretch>
      </xdr:blipFill>
      <xdr:spPr>
        <a:xfrm>
          <a:off x="619125" y="6753225"/>
          <a:ext cx="3810000" cy="314325"/>
        </a:xfrm>
        <a:prstGeom prst="rect">
          <a:avLst/>
        </a:prstGeom>
        <a:noFill/>
        <a:ln w="9525" cmpd="sng">
          <a:noFill/>
        </a:ln>
      </xdr:spPr>
    </xdr:pic>
    <xdr:clientData/>
  </xdr:twoCellAnchor>
  <xdr:twoCellAnchor editAs="oneCell">
    <xdr:from>
      <xdr:col>1</xdr:col>
      <xdr:colOff>419100</xdr:colOff>
      <xdr:row>0</xdr:row>
      <xdr:rowOff>190500</xdr:rowOff>
    </xdr:from>
    <xdr:to>
      <xdr:col>1</xdr:col>
      <xdr:colOff>1800225</xdr:colOff>
      <xdr:row>0</xdr:row>
      <xdr:rowOff>561975</xdr:rowOff>
    </xdr:to>
    <xdr:pic>
      <xdr:nvPicPr>
        <xdr:cNvPr id="17" name="Picture 1" descr="Rudd Company Brands"/>
        <xdr:cNvPicPr preferRelativeResize="1">
          <a:picLocks noChangeAspect="1"/>
        </xdr:cNvPicPr>
      </xdr:nvPicPr>
      <xdr:blipFill>
        <a:blip r:embed="rId12"/>
        <a:srcRect b="82577"/>
        <a:stretch>
          <a:fillRect/>
        </a:stretch>
      </xdr:blipFill>
      <xdr:spPr>
        <a:xfrm>
          <a:off x="1028700" y="190500"/>
          <a:ext cx="1381125" cy="371475"/>
        </a:xfrm>
        <a:prstGeom prst="rect">
          <a:avLst/>
        </a:prstGeom>
        <a:noFill/>
        <a:ln w="9525" cmpd="sng">
          <a:noFill/>
        </a:ln>
      </xdr:spPr>
    </xdr:pic>
    <xdr:clientData/>
  </xdr:twoCellAnchor>
  <xdr:twoCellAnchor editAs="oneCell">
    <xdr:from>
      <xdr:col>9</xdr:col>
      <xdr:colOff>819150</xdr:colOff>
      <xdr:row>3</xdr:row>
      <xdr:rowOff>0</xdr:rowOff>
    </xdr:from>
    <xdr:to>
      <xdr:col>11</xdr:col>
      <xdr:colOff>57150</xdr:colOff>
      <xdr:row>3</xdr:row>
      <xdr:rowOff>628650</xdr:rowOff>
    </xdr:to>
    <xdr:pic>
      <xdr:nvPicPr>
        <xdr:cNvPr id="18" name="ComboBox19"/>
        <xdr:cNvPicPr preferRelativeResize="1">
          <a:picLocks noChangeAspect="1"/>
        </xdr:cNvPicPr>
      </xdr:nvPicPr>
      <xdr:blipFill>
        <a:blip r:embed="rId13"/>
        <a:stretch>
          <a:fillRect/>
        </a:stretch>
      </xdr:blipFill>
      <xdr:spPr>
        <a:xfrm>
          <a:off x="13611225" y="2209800"/>
          <a:ext cx="92392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9">
    <tabColor indexed="10"/>
    <pageSetUpPr fitToPage="1"/>
  </sheetPr>
  <dimension ref="A1:IV144"/>
  <sheetViews>
    <sheetView showZeros="0" tabSelected="1" showOutlineSymbols="0" zoomScale="47" zoomScaleNormal="47" zoomScalePageLayoutView="0" workbookViewId="0" topLeftCell="A1">
      <selection activeCell="C18" sqref="C18"/>
    </sheetView>
  </sheetViews>
  <sheetFormatPr defaultColWidth="9.140625" defaultRowHeight="12.75"/>
  <cols>
    <col min="1" max="1" width="9.140625" style="0" customWidth="1"/>
    <col min="2" max="2" width="37.00390625" style="0" customWidth="1"/>
    <col min="3" max="3" width="20.140625" style="0" customWidth="1"/>
    <col min="4" max="4" width="23.00390625" style="0" customWidth="1"/>
    <col min="5" max="5" width="4.57421875" style="65" customWidth="1"/>
    <col min="6" max="6" width="16.28125" style="0" customWidth="1"/>
    <col min="7" max="7" width="13.28125" style="65" customWidth="1"/>
    <col min="8" max="8" width="53.00390625" style="51" customWidth="1"/>
    <col min="9" max="9" width="15.421875" style="187" customWidth="1"/>
    <col min="10" max="10" width="12.421875" style="187" customWidth="1"/>
    <col min="11" max="11" width="12.8515625" style="0" customWidth="1"/>
    <col min="12" max="12" width="12.8515625" style="5" customWidth="1"/>
    <col min="13" max="13" width="21.140625" style="0" customWidth="1"/>
    <col min="14" max="14" width="50.8515625" style="8" customWidth="1"/>
    <col min="15" max="15" width="17.57421875" style="8" customWidth="1"/>
    <col min="16" max="16" width="19.28125" style="0" customWidth="1"/>
    <col min="17" max="17" width="16.8515625" style="0" customWidth="1"/>
    <col min="18" max="21" width="9.140625" style="0" customWidth="1"/>
    <col min="22" max="36" width="9.140625" style="0" hidden="1" customWidth="1"/>
    <col min="37" max="37" width="22.28125" style="0" hidden="1" customWidth="1"/>
    <col min="38" max="38" width="16.00390625" style="0" hidden="1" customWidth="1"/>
    <col min="39" max="41" width="9.140625" style="5" hidden="1" customWidth="1"/>
    <col min="42" max="42" width="13.28125" style="5" hidden="1" customWidth="1"/>
    <col min="43" max="47" width="9.140625" style="5" hidden="1" customWidth="1"/>
    <col min="48" max="48" width="11.7109375" style="5" hidden="1" customWidth="1"/>
    <col min="49" max="49" width="15.140625" style="0" hidden="1" customWidth="1"/>
    <col min="50" max="50" width="14.140625" style="0" hidden="1" customWidth="1"/>
    <col min="51" max="51" width="13.28125" style="0" hidden="1" customWidth="1"/>
    <col min="52" max="52" width="9.140625" style="0" hidden="1" customWidth="1"/>
    <col min="53" max="53" width="9.28125" style="0" hidden="1" customWidth="1"/>
    <col min="54" max="54" width="8.57421875" style="0" hidden="1" customWidth="1"/>
    <col min="55" max="55" width="9.57421875" style="0" hidden="1" customWidth="1"/>
    <col min="56" max="56" width="9.28125" style="0" hidden="1" customWidth="1"/>
    <col min="57" max="57" width="9.28125" style="5" hidden="1" customWidth="1"/>
    <col min="58" max="58" width="10.00390625" style="5" hidden="1" customWidth="1"/>
    <col min="59" max="61" width="9.140625" style="5" hidden="1" customWidth="1"/>
    <col min="62" max="62" width="9.7109375" style="5" hidden="1" customWidth="1"/>
    <col min="63" max="63" width="8.7109375" style="138" hidden="1" customWidth="1"/>
    <col min="64" max="65" width="9.8515625" style="138" hidden="1" customWidth="1"/>
    <col min="66" max="66" width="19.28125" style="5" hidden="1" customWidth="1"/>
    <col min="67" max="67" width="14.57421875" style="5" hidden="1" customWidth="1"/>
    <col min="68" max="68" width="11.8515625" style="5" hidden="1" customWidth="1"/>
    <col min="69" max="69" width="23.8515625" style="5" hidden="1" customWidth="1"/>
    <col min="70" max="70" width="7.00390625" style="5" hidden="1" customWidth="1"/>
    <col min="71" max="71" width="6.421875" style="5" hidden="1" customWidth="1"/>
    <col min="72" max="72" width="15.8515625" style="5" hidden="1" customWidth="1"/>
    <col min="73" max="73" width="24.7109375" style="0" hidden="1" customWidth="1"/>
    <col min="74" max="74" width="14.7109375" style="0" hidden="1" customWidth="1"/>
    <col min="75" max="75" width="10.421875" style="67" hidden="1" customWidth="1"/>
    <col min="76" max="110" width="13.28125" style="67" hidden="1" customWidth="1"/>
    <col min="111" max="111" width="12.7109375" style="67" hidden="1" customWidth="1"/>
    <col min="112" max="112" width="13.57421875" style="67" hidden="1" customWidth="1"/>
    <col min="113" max="114" width="12.7109375" style="67" hidden="1" customWidth="1"/>
    <col min="115" max="115" width="24.7109375" style="74" hidden="1" customWidth="1"/>
    <col min="116" max="116" width="14.7109375" style="78" hidden="1" customWidth="1"/>
    <col min="117" max="117" width="10.421875" style="78" hidden="1" customWidth="1"/>
    <col min="118" max="118" width="16.140625" style="78" hidden="1" customWidth="1"/>
    <col min="119" max="119" width="10.421875" style="78" hidden="1" customWidth="1"/>
    <col min="120" max="120" width="13.57421875" style="78" hidden="1" customWidth="1"/>
    <col min="121" max="121" width="10.421875" style="78" hidden="1" customWidth="1"/>
    <col min="122" max="122" width="13.8515625" style="78" hidden="1" customWidth="1"/>
    <col min="123" max="123" width="9.140625" style="78" hidden="1" customWidth="1"/>
    <col min="124" max="124" width="18.140625" style="78" hidden="1" customWidth="1"/>
    <col min="125" max="125" width="9.140625" style="78" hidden="1" customWidth="1"/>
    <col min="126" max="126" width="15.28125" style="78" hidden="1" customWidth="1"/>
    <col min="127" max="127" width="9.140625" style="78" hidden="1" customWidth="1"/>
    <col min="128" max="128" width="13.57421875" style="78" hidden="1" customWidth="1"/>
    <col min="129" max="129" width="9.140625" style="78" hidden="1" customWidth="1"/>
    <col min="130" max="130" width="15.28125" style="78" hidden="1" customWidth="1"/>
    <col min="131" max="131" width="9.140625" style="78" hidden="1" customWidth="1"/>
    <col min="132" max="132" width="13.57421875" style="78" hidden="1" customWidth="1"/>
    <col min="133" max="133" width="16.421875" style="78" hidden="1" customWidth="1"/>
    <col min="134" max="134" width="16.140625" style="78" hidden="1" customWidth="1"/>
    <col min="135" max="135" width="15.28125" style="78" hidden="1" customWidth="1"/>
    <col min="136" max="136" width="21.8515625" style="78" hidden="1" customWidth="1"/>
    <col min="137" max="137" width="13.57421875" style="78" hidden="1" customWidth="1"/>
    <col min="138" max="138" width="13.8515625" style="78" hidden="1" customWidth="1"/>
    <col min="139" max="139" width="15.57421875" style="78" hidden="1" customWidth="1"/>
    <col min="140" max="140" width="18.140625" style="78" hidden="1" customWidth="1"/>
    <col min="141" max="141" width="16.140625" style="78" hidden="1" customWidth="1"/>
    <col min="142" max="142" width="15.28125" style="78" hidden="1" customWidth="1"/>
    <col min="143" max="144" width="13.57421875" style="78" hidden="1" customWidth="1"/>
    <col min="145" max="145" width="16.140625" style="78" hidden="1" customWidth="1"/>
    <col min="146" max="146" width="24.140625" style="78" hidden="1" customWidth="1"/>
    <col min="147" max="147" width="9.140625" style="78" hidden="1" customWidth="1"/>
    <col min="148" max="148" width="19.00390625" style="78" hidden="1" customWidth="1"/>
    <col min="149" max="149" width="9.140625" style="78" hidden="1" customWidth="1"/>
    <col min="150" max="150" width="22.140625" style="78" hidden="1" customWidth="1"/>
    <col min="151" max="151" width="9.140625" style="78" hidden="1" customWidth="1"/>
    <col min="152" max="152" width="16.421875" style="78" hidden="1" customWidth="1"/>
    <col min="153" max="153" width="9.140625" style="78" hidden="1" customWidth="1"/>
    <col min="154" max="154" width="19.00390625" style="78" hidden="1" customWidth="1"/>
    <col min="155" max="155" width="9.140625" style="78" hidden="1" customWidth="1"/>
    <col min="156" max="156" width="2.8515625" style="78" customWidth="1"/>
    <col min="157" max="157" width="14.8515625" style="78" hidden="1" customWidth="1"/>
    <col min="158" max="158" width="10.7109375" style="5" hidden="1" customWidth="1"/>
    <col min="159" max="159" width="15.421875" style="5" hidden="1" customWidth="1"/>
    <col min="160" max="160" width="14.8515625" style="69" hidden="1" customWidth="1"/>
    <col min="161" max="161" width="2.421875" style="5" hidden="1" customWidth="1"/>
    <col min="162" max="162" width="15.421875" style="0" hidden="1" customWidth="1"/>
    <col min="163" max="163" width="10.421875" style="0" hidden="1" customWidth="1"/>
    <col min="164" max="164" width="13.28125" style="0" hidden="1" customWidth="1"/>
    <col min="165" max="165" width="12.421875" style="0" hidden="1" customWidth="1"/>
    <col min="166" max="167" width="9.140625" style="0" hidden="1" customWidth="1"/>
    <col min="168" max="168" width="9.8515625" style="177" hidden="1" customWidth="1"/>
    <col min="169" max="169" width="17.140625" style="177" hidden="1" customWidth="1"/>
    <col min="170" max="170" width="18.8515625" style="69" hidden="1" customWidth="1"/>
    <col min="171" max="171" width="13.421875" style="69" hidden="1" customWidth="1"/>
    <col min="172" max="172" width="14.140625" style="69" hidden="1" customWidth="1"/>
    <col min="173" max="173" width="15.28125" style="69" hidden="1" customWidth="1"/>
    <col min="174" max="174" width="14.140625" style="69" hidden="1" customWidth="1"/>
    <col min="175" max="175" width="11.00390625" style="69" hidden="1" customWidth="1"/>
    <col min="176" max="176" width="14.140625" style="69" hidden="1" customWidth="1"/>
    <col min="177" max="177" width="16.140625" style="69" hidden="1" customWidth="1"/>
    <col min="178" max="178" width="11.00390625" style="69" hidden="1" customWidth="1"/>
    <col min="179" max="179" width="9.140625" style="69" hidden="1" customWidth="1"/>
    <col min="180" max="180" width="9.140625" style="0" hidden="1" customWidth="1"/>
    <col min="181" max="182" width="19.00390625" style="0" hidden="1" customWidth="1"/>
    <col min="183" max="183" width="15.28125" style="0" hidden="1" customWidth="1"/>
    <col min="184" max="184" width="12.7109375" style="0" hidden="1" customWidth="1"/>
    <col min="185" max="185" width="17.28125" style="0" hidden="1" customWidth="1"/>
    <col min="186" max="187" width="19.00390625" style="0" hidden="1" customWidth="1"/>
    <col min="188" max="188" width="25.421875" style="0" hidden="1" customWidth="1"/>
    <col min="189" max="189" width="19.00390625" style="0" hidden="1" customWidth="1"/>
    <col min="190" max="190" width="13.8515625" style="68" hidden="1" customWidth="1"/>
    <col min="191" max="191" width="13.421875" style="0" hidden="1" customWidth="1"/>
    <col min="192" max="192" width="9.7109375" style="0" hidden="1" customWidth="1"/>
    <col min="193" max="193" width="13.421875" style="0" hidden="1" customWidth="1"/>
    <col min="194" max="194" width="9.140625" style="0" hidden="1" customWidth="1"/>
    <col min="195" max="195" width="13.7109375" style="0" hidden="1" customWidth="1"/>
    <col min="196" max="197" width="13.00390625" style="0" hidden="1" customWidth="1"/>
    <col min="198" max="198" width="13.421875" style="0" hidden="1" customWidth="1"/>
    <col min="199" max="199" width="14.7109375" style="0" hidden="1" customWidth="1"/>
    <col min="200" max="200" width="11.57421875" style="8" hidden="1" customWidth="1"/>
    <col min="201" max="203" width="10.57421875" style="0" hidden="1" customWidth="1"/>
    <col min="204" max="204" width="17.28125" style="0" hidden="1" customWidth="1"/>
    <col min="205" max="205" width="11.8515625" style="0" hidden="1" customWidth="1"/>
    <col min="206" max="206" width="43.8515625" style="0" hidden="1" customWidth="1"/>
    <col min="207" max="207" width="13.8515625" style="8" hidden="1" customWidth="1"/>
    <col min="208" max="208" width="9.57421875" style="0" hidden="1" customWidth="1"/>
    <col min="209" max="210" width="9.28125" style="0" hidden="1" customWidth="1"/>
    <col min="211" max="211" width="9.7109375" style="0" hidden="1" customWidth="1"/>
    <col min="212" max="214" width="9.140625" style="0" hidden="1" customWidth="1"/>
    <col min="215" max="215" width="11.8515625" style="0" hidden="1" customWidth="1"/>
    <col min="216" max="216" width="46.57421875" style="0" hidden="1" customWidth="1"/>
    <col min="217" max="217" width="10.8515625" style="0" hidden="1" customWidth="1"/>
    <col min="218" max="230" width="9.140625" style="5" hidden="1" customWidth="1"/>
    <col min="231" max="234" width="9.140625" style="0" hidden="1" customWidth="1"/>
    <col min="235" max="242" width="9.140625" style="0" customWidth="1"/>
  </cols>
  <sheetData>
    <row r="1" spans="2:159" ht="93.75" customHeight="1">
      <c r="B1" s="826" t="s">
        <v>322</v>
      </c>
      <c r="C1" s="901"/>
      <c r="D1" s="901"/>
      <c r="E1" s="877"/>
      <c r="F1" s="909" t="s">
        <v>341</v>
      </c>
      <c r="G1" s="909"/>
      <c r="H1" s="909"/>
      <c r="I1" s="909"/>
      <c r="J1" s="909"/>
      <c r="K1" s="909"/>
      <c r="L1" s="909"/>
      <c r="M1" s="909"/>
      <c r="N1" s="909"/>
      <c r="O1" s="909"/>
      <c r="P1" s="909"/>
      <c r="Q1" s="909"/>
      <c r="S1" s="625"/>
      <c r="T1" s="625"/>
      <c r="U1" s="625"/>
      <c r="AK1" s="5"/>
      <c r="AL1" s="5"/>
      <c r="AW1" s="5"/>
      <c r="AX1" s="5"/>
      <c r="AY1" s="5"/>
      <c r="AZ1" s="5"/>
      <c r="BA1" s="5"/>
      <c r="BB1" s="5"/>
      <c r="BC1" s="5"/>
      <c r="BD1" s="5"/>
      <c r="BJ1" s="138"/>
      <c r="BN1" s="179"/>
      <c r="EZ1" s="567"/>
      <c r="FB1" s="4"/>
      <c r="FC1" s="4"/>
    </row>
    <row r="2" spans="1:230" ht="54.75" customHeight="1">
      <c r="A2" s="625"/>
      <c r="B2" s="910" t="s">
        <v>323</v>
      </c>
      <c r="C2" s="910"/>
      <c r="D2" s="910"/>
      <c r="E2" s="625"/>
      <c r="F2" s="625"/>
      <c r="G2" s="626"/>
      <c r="H2" s="625"/>
      <c r="I2" s="627"/>
      <c r="J2" s="627"/>
      <c r="K2" s="891"/>
      <c r="L2" s="892"/>
      <c r="M2" s="891"/>
      <c r="N2" s="893"/>
      <c r="O2" s="893"/>
      <c r="P2" s="891"/>
      <c r="Q2" s="891"/>
      <c r="R2" s="625"/>
      <c r="S2" s="625"/>
      <c r="T2" s="625"/>
      <c r="U2" s="625"/>
      <c r="AM2"/>
      <c r="AN2"/>
      <c r="AO2"/>
      <c r="AW2" s="5"/>
      <c r="AX2" s="5"/>
      <c r="AY2" s="5"/>
      <c r="BE2"/>
      <c r="BF2"/>
      <c r="BG2"/>
      <c r="BK2" s="5"/>
      <c r="BL2" s="5"/>
      <c r="BM2" s="5"/>
      <c r="BN2" s="138"/>
      <c r="BO2" s="138"/>
      <c r="BP2" s="138"/>
      <c r="BU2" s="5"/>
      <c r="BV2" s="5"/>
      <c r="BW2" s="5"/>
      <c r="BX2"/>
      <c r="BY2"/>
      <c r="DK2" s="67"/>
      <c r="DL2" s="67"/>
      <c r="DM2" s="67"/>
      <c r="DN2" s="68"/>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HJ2"/>
      <c r="HK2"/>
      <c r="HL2"/>
      <c r="HM2"/>
      <c r="HN2"/>
      <c r="HO2"/>
      <c r="HP2"/>
      <c r="HQ2"/>
      <c r="HR2"/>
      <c r="HS2"/>
      <c r="HT2"/>
      <c r="HU2"/>
      <c r="HV2"/>
    </row>
    <row r="3" spans="1:230" ht="25.5" customHeight="1">
      <c r="A3" s="625"/>
      <c r="B3" s="946" t="s">
        <v>325</v>
      </c>
      <c r="C3" s="946"/>
      <c r="D3" s="946"/>
      <c r="E3" s="560"/>
      <c r="F3" s="560"/>
      <c r="G3" s="626"/>
      <c r="H3" s="560"/>
      <c r="I3" s="627"/>
      <c r="J3" s="627"/>
      <c r="K3" s="891"/>
      <c r="L3" s="892"/>
      <c r="M3" s="947" t="s">
        <v>340</v>
      </c>
      <c r="N3" s="948"/>
      <c r="O3" s="948"/>
      <c r="P3" s="948"/>
      <c r="Q3" s="949"/>
      <c r="R3" s="625"/>
      <c r="S3" s="625"/>
      <c r="T3" s="625"/>
      <c r="U3" s="625"/>
      <c r="AM3"/>
      <c r="AN3"/>
      <c r="AO3"/>
      <c r="AW3" s="5"/>
      <c r="AX3" s="5"/>
      <c r="AY3" s="5"/>
      <c r="BE3"/>
      <c r="BF3"/>
      <c r="BG3"/>
      <c r="BK3" s="5"/>
      <c r="BL3" s="5"/>
      <c r="BM3" s="5"/>
      <c r="BN3" s="138"/>
      <c r="BO3" s="138"/>
      <c r="BP3" s="138"/>
      <c r="BU3" s="5"/>
      <c r="BV3" s="5"/>
      <c r="BW3" s="5"/>
      <c r="BX3"/>
      <c r="BY3"/>
      <c r="DK3" s="67"/>
      <c r="DL3" s="67"/>
      <c r="DM3" s="67"/>
      <c r="DN3" s="68"/>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HJ3"/>
      <c r="HK3"/>
      <c r="HL3"/>
      <c r="HM3"/>
      <c r="HN3"/>
      <c r="HO3"/>
      <c r="HP3"/>
      <c r="HQ3"/>
      <c r="HR3"/>
      <c r="HS3"/>
      <c r="HT3"/>
      <c r="HU3"/>
      <c r="HV3"/>
    </row>
    <row r="4" spans="1:230" ht="52.5" customHeight="1">
      <c r="A4" s="625"/>
      <c r="B4" s="946"/>
      <c r="C4" s="946"/>
      <c r="D4" s="946"/>
      <c r="E4" s="782"/>
      <c r="F4" s="648"/>
      <c r="G4" s="648"/>
      <c r="H4" s="953" t="s">
        <v>342</v>
      </c>
      <c r="I4" s="954"/>
      <c r="J4" s="955"/>
      <c r="K4" s="895"/>
      <c r="L4" s="894"/>
      <c r="M4" s="950"/>
      <c r="N4" s="951"/>
      <c r="O4" s="951"/>
      <c r="P4" s="951"/>
      <c r="Q4" s="952"/>
      <c r="R4" s="634"/>
      <c r="S4" s="625"/>
      <c r="T4" s="625"/>
      <c r="U4" s="625"/>
      <c r="AM4"/>
      <c r="AW4" s="5"/>
      <c r="AX4" s="5"/>
      <c r="AY4" s="5"/>
      <c r="AZ4" s="5"/>
      <c r="BA4" s="5"/>
      <c r="BB4" s="5"/>
      <c r="BC4" s="5"/>
      <c r="BD4" s="5"/>
      <c r="BK4" s="5"/>
      <c r="BL4" s="5"/>
      <c r="BN4" s="138"/>
      <c r="BO4" s="138"/>
      <c r="BP4" s="138"/>
      <c r="BQ4" s="179"/>
      <c r="BU4" s="5"/>
      <c r="BV4" s="5"/>
      <c r="BW4" s="5"/>
      <c r="BX4"/>
      <c r="BY4"/>
      <c r="DK4" s="67"/>
      <c r="DL4" s="67"/>
      <c r="DM4" s="67"/>
      <c r="DN4" s="68"/>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783"/>
      <c r="FE4" s="56"/>
      <c r="FF4" s="14"/>
      <c r="FG4" s="14"/>
      <c r="FH4" s="14"/>
      <c r="FI4" s="14"/>
      <c r="FJ4" s="14"/>
      <c r="FK4" s="14"/>
      <c r="FL4" s="69"/>
      <c r="FM4" s="164"/>
      <c r="FO4" s="692" t="s">
        <v>84</v>
      </c>
      <c r="FP4" s="693"/>
      <c r="FQ4" s="694"/>
      <c r="FR4" s="695" t="s">
        <v>81</v>
      </c>
      <c r="FS4" s="694" t="s">
        <v>80</v>
      </c>
      <c r="FT4" s="696" t="s">
        <v>82</v>
      </c>
      <c r="FU4" s="697"/>
      <c r="FV4" s="170"/>
      <c r="FW4" s="105"/>
      <c r="HJ4"/>
      <c r="HK4"/>
      <c r="HL4"/>
      <c r="HM4"/>
      <c r="HN4"/>
      <c r="HO4"/>
      <c r="HP4"/>
      <c r="HQ4"/>
      <c r="HR4"/>
      <c r="HS4"/>
      <c r="HT4"/>
      <c r="HU4"/>
      <c r="HV4"/>
    </row>
    <row r="5" spans="1:230" ht="30.75" customHeight="1" thickBot="1">
      <c r="A5" s="625"/>
      <c r="B5" s="888"/>
      <c r="C5" s="888"/>
      <c r="D5" s="888"/>
      <c r="E5" s="784"/>
      <c r="F5" s="625"/>
      <c r="G5" s="626"/>
      <c r="H5" s="625"/>
      <c r="I5" s="627"/>
      <c r="J5" s="627"/>
      <c r="K5" s="891"/>
      <c r="L5" s="892"/>
      <c r="M5" s="891"/>
      <c r="N5" s="893"/>
      <c r="O5" s="893"/>
      <c r="P5" s="891"/>
      <c r="Q5" s="891"/>
      <c r="R5" s="785"/>
      <c r="S5" s="625"/>
      <c r="T5" s="625"/>
      <c r="U5" s="625"/>
      <c r="AM5"/>
      <c r="AW5" s="5"/>
      <c r="AX5" s="5"/>
      <c r="AY5" s="5"/>
      <c r="AZ5" s="5"/>
      <c r="BA5" s="5"/>
      <c r="BB5" s="5"/>
      <c r="BC5" s="5"/>
      <c r="BD5" s="5"/>
      <c r="BK5" s="5"/>
      <c r="BL5" s="5"/>
      <c r="BM5" s="5"/>
      <c r="BN5" s="150"/>
      <c r="BO5" s="150"/>
      <c r="BP5" s="156"/>
      <c r="BS5" s="786"/>
      <c r="BT5" s="786"/>
      <c r="BU5" s="138"/>
      <c r="BV5" s="149"/>
      <c r="BW5" s="5"/>
      <c r="BX5"/>
      <c r="BY5"/>
      <c r="DK5" s="67"/>
      <c r="DL5" s="67"/>
      <c r="DM5" s="67"/>
      <c r="DN5" s="68"/>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783"/>
      <c r="FD5" s="69">
        <f>IF(G34&gt;0,2,1)</f>
        <v>2</v>
      </c>
      <c r="FE5" s="56"/>
      <c r="FF5" s="158" t="s">
        <v>51</v>
      </c>
      <c r="FG5" s="50"/>
      <c r="FH5" s="55"/>
      <c r="FI5" s="55"/>
      <c r="FJ5" s="55"/>
      <c r="FK5" s="160"/>
      <c r="FM5" s="685"/>
      <c r="FO5" s="108" t="s">
        <v>83</v>
      </c>
      <c r="FP5" s="106"/>
      <c r="FQ5" s="111">
        <f>B7</f>
      </c>
      <c r="FR5" s="698">
        <f>D7</f>
        <v>0</v>
      </c>
      <c r="FS5" s="887">
        <f aca="true" t="shared" si="0" ref="FS5:FS31">IF($J$7="QT",32/$FO$6,IF($J$7="GAL",128/$FO$6,IF($J$7="5 GAL",640/$FO$6,IF($J$7="8 OZ",8/$FO$6,IF($J$7="PINT",16/$FO$6,IF($J$7="4 OZ",,IF($J$7="","")))))))</f>
      </c>
      <c r="FT5" s="699" t="e">
        <f aca="true" t="shared" si="1" ref="FT5:FT31">FS5*FR5</f>
        <v>#VALUE!</v>
      </c>
      <c r="FU5" s="700"/>
      <c r="FV5" s="169"/>
      <c r="FW5" s="105"/>
      <c r="HJ5"/>
      <c r="HK5"/>
      <c r="HL5"/>
      <c r="HM5"/>
      <c r="HN5"/>
      <c r="HO5"/>
      <c r="HP5"/>
      <c r="HQ5"/>
      <c r="HR5"/>
      <c r="HS5"/>
      <c r="HT5"/>
      <c r="HU5"/>
      <c r="HV5"/>
    </row>
    <row r="6" spans="1:230" ht="27" customHeight="1">
      <c r="A6" s="625"/>
      <c r="B6" s="787" t="s">
        <v>277</v>
      </c>
      <c r="C6" s="788"/>
      <c r="D6" s="789" t="s">
        <v>324</v>
      </c>
      <c r="E6" s="790"/>
      <c r="F6" s="933" t="s">
        <v>326</v>
      </c>
      <c r="G6" s="934"/>
      <c r="H6" s="942" t="s">
        <v>313</v>
      </c>
      <c r="I6" s="943"/>
      <c r="J6" s="889"/>
      <c r="K6" s="631"/>
      <c r="L6" s="632"/>
      <c r="M6" s="927" t="s">
        <v>314</v>
      </c>
      <c r="N6" s="928"/>
      <c r="O6" s="928"/>
      <c r="P6" s="928"/>
      <c r="Q6" s="929"/>
      <c r="R6" s="633"/>
      <c r="S6" s="625"/>
      <c r="T6" s="625"/>
      <c r="U6" s="625"/>
      <c r="AM6"/>
      <c r="AW6" s="5"/>
      <c r="AX6" s="5"/>
      <c r="AY6" s="5"/>
      <c r="AZ6" s="5"/>
      <c r="BA6" s="5"/>
      <c r="BB6" s="5"/>
      <c r="BC6" s="5"/>
      <c r="BD6" s="5"/>
      <c r="BK6" s="5"/>
      <c r="BL6" s="5"/>
      <c r="BM6" s="5"/>
      <c r="BN6" s="150"/>
      <c r="BO6" s="150"/>
      <c r="BP6" s="156"/>
      <c r="BS6" s="786"/>
      <c r="BT6" s="786"/>
      <c r="BU6" s="138"/>
      <c r="BV6" s="149"/>
      <c r="BW6" s="5"/>
      <c r="BX6"/>
      <c r="BY6"/>
      <c r="DK6" s="67"/>
      <c r="DL6" s="67"/>
      <c r="DM6" s="67"/>
      <c r="DN6" s="68"/>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783"/>
      <c r="FE6" s="56"/>
      <c r="FF6" s="159" t="s">
        <v>52</v>
      </c>
      <c r="FG6" s="50"/>
      <c r="FH6" s="54"/>
      <c r="FI6" s="54"/>
      <c r="FJ6" s="54"/>
      <c r="FK6" s="161"/>
      <c r="FM6" s="685"/>
      <c r="FN6" s="68"/>
      <c r="FO6" s="701">
        <f>Formulas!GC56</f>
        <v>0</v>
      </c>
      <c r="FP6" s="117"/>
      <c r="FQ6" s="112">
        <f>B8</f>
      </c>
      <c r="FR6" s="702">
        <f>D8</f>
        <v>0</v>
      </c>
      <c r="FS6" s="887">
        <f t="shared" si="0"/>
      </c>
      <c r="FT6" s="703" t="e">
        <f t="shared" si="1"/>
        <v>#VALUE!</v>
      </c>
      <c r="FU6" s="700"/>
      <c r="FV6" s="169"/>
      <c r="FW6" s="686"/>
      <c r="HJ6"/>
      <c r="HK6"/>
      <c r="HL6"/>
      <c r="HM6"/>
      <c r="HN6"/>
      <c r="HO6"/>
      <c r="HP6"/>
      <c r="HQ6"/>
      <c r="HR6"/>
      <c r="HS6"/>
      <c r="HT6"/>
      <c r="HU6"/>
      <c r="HV6"/>
    </row>
    <row r="7" spans="1:230" ht="27" customHeight="1" thickBot="1">
      <c r="A7" s="625"/>
      <c r="B7" s="871" t="s">
        <v>321</v>
      </c>
      <c r="C7" s="791"/>
      <c r="D7" s="792"/>
      <c r="E7" s="785"/>
      <c r="F7" s="935"/>
      <c r="G7" s="936"/>
      <c r="H7" s="944"/>
      <c r="I7" s="945"/>
      <c r="J7" s="890">
        <f>GQ32</f>
      </c>
      <c r="K7" s="625"/>
      <c r="L7" s="634"/>
      <c r="M7" s="930"/>
      <c r="N7" s="931"/>
      <c r="O7" s="931"/>
      <c r="P7" s="931"/>
      <c r="Q7" s="932"/>
      <c r="R7" s="683"/>
      <c r="S7" s="625"/>
      <c r="T7" s="625"/>
      <c r="U7" s="625"/>
      <c r="AM7"/>
      <c r="AW7" s="5"/>
      <c r="AX7" s="5"/>
      <c r="AY7" s="5"/>
      <c r="AZ7" s="5"/>
      <c r="BA7" s="5"/>
      <c r="BB7" s="221"/>
      <c r="BC7" s="5"/>
      <c r="BD7" s="5"/>
      <c r="BK7" s="5"/>
      <c r="BL7" s="5"/>
      <c r="BM7" s="5"/>
      <c r="BN7" s="150"/>
      <c r="BO7" s="150"/>
      <c r="BP7" s="156"/>
      <c r="BS7" s="786"/>
      <c r="BT7" s="786"/>
      <c r="BU7" s="149"/>
      <c r="BV7" s="149"/>
      <c r="BW7" s="5"/>
      <c r="BX7"/>
      <c r="BY7"/>
      <c r="DK7" s="67"/>
      <c r="DL7" s="67"/>
      <c r="DM7" s="67"/>
      <c r="DN7" s="68"/>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783"/>
      <c r="FE7" s="56"/>
      <c r="FF7" s="14"/>
      <c r="FG7" s="14"/>
      <c r="FH7" s="14"/>
      <c r="FI7" s="14"/>
      <c r="FJ7" s="14"/>
      <c r="FK7" s="14"/>
      <c r="FM7" s="685"/>
      <c r="FN7" s="68"/>
      <c r="FO7" s="704"/>
      <c r="FP7" s="705"/>
      <c r="FQ7" s="112">
        <f>B9</f>
      </c>
      <c r="FR7" s="702">
        <f>D9</f>
        <v>0</v>
      </c>
      <c r="FS7" s="887">
        <f t="shared" si="0"/>
      </c>
      <c r="FT7" s="703" t="e">
        <f t="shared" si="1"/>
        <v>#VALUE!</v>
      </c>
      <c r="FU7" s="706"/>
      <c r="FV7" s="707"/>
      <c r="FW7" s="686"/>
      <c r="GF7" s="5"/>
      <c r="GG7" s="911"/>
      <c r="GH7" s="911"/>
      <c r="GI7" s="911"/>
      <c r="GJ7" s="911"/>
      <c r="GK7" s="911"/>
      <c r="GL7" s="911"/>
      <c r="GM7" s="911"/>
      <c r="GN7" s="1"/>
      <c r="HJ7"/>
      <c r="HK7"/>
      <c r="HL7"/>
      <c r="HM7"/>
      <c r="HN7"/>
      <c r="HO7"/>
      <c r="HP7"/>
      <c r="HQ7"/>
      <c r="HR7"/>
      <c r="HS7"/>
      <c r="HT7"/>
      <c r="HU7"/>
      <c r="HV7"/>
    </row>
    <row r="8" spans="1:230" ht="27" customHeight="1">
      <c r="A8" s="625"/>
      <c r="B8" s="872" t="s">
        <v>321</v>
      </c>
      <c r="C8" s="793"/>
      <c r="D8" s="792"/>
      <c r="E8" s="785"/>
      <c r="F8" s="902" t="s">
        <v>328</v>
      </c>
      <c r="G8" s="903">
        <v>16</v>
      </c>
      <c r="H8" s="904" t="s">
        <v>22</v>
      </c>
      <c r="I8" s="905" t="s">
        <v>30</v>
      </c>
      <c r="J8" s="906"/>
      <c r="K8" s="625"/>
      <c r="L8" s="634"/>
      <c r="M8" s="923" t="s">
        <v>329</v>
      </c>
      <c r="N8" s="925" t="s">
        <v>22</v>
      </c>
      <c r="O8" s="937" t="s">
        <v>327</v>
      </c>
      <c r="P8" s="939" t="s">
        <v>315</v>
      </c>
      <c r="Q8" s="917" t="s">
        <v>316</v>
      </c>
      <c r="R8" s="683"/>
      <c r="S8" s="625"/>
      <c r="T8" s="625"/>
      <c r="U8" s="625"/>
      <c r="AM8"/>
      <c r="AW8" s="5"/>
      <c r="AX8" s="5"/>
      <c r="AY8" s="5"/>
      <c r="AZ8" s="5"/>
      <c r="BA8" s="5"/>
      <c r="BB8" s="5"/>
      <c r="BC8" s="5"/>
      <c r="BD8" s="5"/>
      <c r="BK8" s="5"/>
      <c r="BL8" s="5"/>
      <c r="BM8" s="5"/>
      <c r="BN8" s="150"/>
      <c r="BO8" s="150"/>
      <c r="BP8" s="156"/>
      <c r="BS8" s="786"/>
      <c r="BT8" s="786"/>
      <c r="BU8" s="5"/>
      <c r="BV8" s="180"/>
      <c r="BW8" s="5"/>
      <c r="BX8"/>
      <c r="BY8"/>
      <c r="DK8" s="67"/>
      <c r="DL8" s="67"/>
      <c r="DM8" s="67"/>
      <c r="DN8" s="68"/>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783"/>
      <c r="FE8" s="56"/>
      <c r="FF8" s="51"/>
      <c r="FG8" s="160"/>
      <c r="FH8" s="160"/>
      <c r="FI8" s="160"/>
      <c r="FJ8" s="51"/>
      <c r="FK8" s="160"/>
      <c r="FM8" s="685"/>
      <c r="FO8" s="708"/>
      <c r="FP8" s="709"/>
      <c r="FQ8" s="112">
        <f>B10</f>
      </c>
      <c r="FR8" s="702">
        <f>D10</f>
        <v>0</v>
      </c>
      <c r="FS8" s="887">
        <f t="shared" si="0"/>
      </c>
      <c r="FT8" s="703" t="e">
        <f t="shared" si="1"/>
        <v>#VALUE!</v>
      </c>
      <c r="FU8" s="700"/>
      <c r="FV8" s="168"/>
      <c r="FW8" s="177"/>
      <c r="FX8" s="5"/>
      <c r="FY8" s="5"/>
      <c r="HJ8"/>
      <c r="HK8"/>
      <c r="HL8"/>
      <c r="HM8"/>
      <c r="HN8"/>
      <c r="HO8"/>
      <c r="HP8"/>
      <c r="HQ8"/>
      <c r="HR8"/>
      <c r="HS8"/>
      <c r="HT8"/>
      <c r="HU8"/>
      <c r="HV8"/>
    </row>
    <row r="9" spans="1:230" ht="27" customHeight="1">
      <c r="A9" s="625"/>
      <c r="B9" s="872" t="s">
        <v>321</v>
      </c>
      <c r="C9" s="793"/>
      <c r="D9" s="792"/>
      <c r="E9" s="785"/>
      <c r="F9" s="635" t="s">
        <v>50</v>
      </c>
      <c r="G9" s="636" t="s">
        <v>14</v>
      </c>
      <c r="H9" s="904"/>
      <c r="I9" s="835" t="str">
        <f aca="true" t="shared" si="2" ref="I9:J24">GA35</f>
        <v>OZS</v>
      </c>
      <c r="J9" s="836" t="str">
        <f t="shared" si="2"/>
        <v>48TH</v>
      </c>
      <c r="K9" s="625"/>
      <c r="L9" s="634"/>
      <c r="M9" s="924"/>
      <c r="N9" s="926"/>
      <c r="O9" s="938"/>
      <c r="P9" s="940"/>
      <c r="Q9" s="918"/>
      <c r="R9" s="683"/>
      <c r="S9" s="625"/>
      <c r="T9" s="625"/>
      <c r="U9" s="625"/>
      <c r="AM9"/>
      <c r="AW9" s="5"/>
      <c r="AX9" s="5"/>
      <c r="AY9" s="5"/>
      <c r="AZ9" s="5"/>
      <c r="BA9" s="5"/>
      <c r="BB9" s="5"/>
      <c r="BC9" s="5"/>
      <c r="BD9" s="5"/>
      <c r="BK9" s="5"/>
      <c r="BL9" s="5"/>
      <c r="BM9" s="5"/>
      <c r="BN9" s="150"/>
      <c r="BO9" s="150"/>
      <c r="BP9" s="156"/>
      <c r="BU9" s="5"/>
      <c r="BV9" s="5"/>
      <c r="BW9" s="5"/>
      <c r="BX9"/>
      <c r="BY9"/>
      <c r="DK9" s="67"/>
      <c r="DL9" s="67"/>
      <c r="DM9" s="67"/>
      <c r="DN9" s="68"/>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783"/>
      <c r="FE9" s="56"/>
      <c r="FF9" s="51"/>
      <c r="FG9" s="161"/>
      <c r="FH9" s="161"/>
      <c r="FI9" s="161"/>
      <c r="FJ9" s="51"/>
      <c r="FK9" s="161"/>
      <c r="FM9" s="685"/>
      <c r="FO9" s="710"/>
      <c r="FP9" s="117"/>
      <c r="FQ9" s="113">
        <f>B11</f>
      </c>
      <c r="FR9" s="702">
        <f>D11</f>
        <v>0</v>
      </c>
      <c r="FS9" s="887">
        <f t="shared" si="0"/>
      </c>
      <c r="FT9" s="703" t="e">
        <f t="shared" si="1"/>
        <v>#VALUE!</v>
      </c>
      <c r="FU9" s="711" t="s">
        <v>71</v>
      </c>
      <c r="FV9" s="712" t="s">
        <v>72</v>
      </c>
      <c r="FW9" s="690"/>
      <c r="FX9" s="688"/>
      <c r="FY9" s="177"/>
      <c r="HJ9"/>
      <c r="HK9"/>
      <c r="HL9"/>
      <c r="HM9"/>
      <c r="HN9"/>
      <c r="HO9"/>
      <c r="HP9"/>
      <c r="HQ9"/>
      <c r="HR9"/>
      <c r="HS9"/>
      <c r="HT9"/>
      <c r="HU9"/>
      <c r="HV9"/>
    </row>
    <row r="10" spans="1:230" ht="27" customHeight="1">
      <c r="A10" s="625"/>
      <c r="B10" s="872" t="s">
        <v>321</v>
      </c>
      <c r="C10" s="793"/>
      <c r="D10" s="792"/>
      <c r="E10" s="785"/>
      <c r="F10" s="637"/>
      <c r="G10" s="638"/>
      <c r="H10" s="641" t="str">
        <f>IF($FJ$14=1,"WIPING STAIN BASE",IF($FJ$14=238,$C$20,IF($FJ$14=239,$C$18,IF($FJ$14=237,$C$19,IF($FJ$14=236,"SPRAY STAIN BASE","WIPING STAIN BASE")))))</f>
        <v>MiraVar 550 CV Primer White</v>
      </c>
      <c r="I10" s="639" t="e">
        <f>GA36</f>
        <v>#VALUE!</v>
      </c>
      <c r="J10" s="640" t="e">
        <f t="shared" si="2"/>
        <v>#VALUE!</v>
      </c>
      <c r="K10" s="625"/>
      <c r="L10" s="632"/>
      <c r="M10" s="828">
        <f>IF($FJ$14&gt;236,"",GL35)</f>
      </c>
      <c r="N10" s="641" t="str">
        <f>IF($FJ$14=1,"WIPING STAIN BASE",IF($FJ$14=238,$C$20,IF($FJ$14=239,$C$18,IF($FJ$14=237,$C$19,IF($FJ$14=236,"SPRAY STAIN BASE","WIPING STAIN BASE")))))</f>
        <v>MiraVar 550 CV Primer White</v>
      </c>
      <c r="O10" s="618"/>
      <c r="P10" s="284">
        <f aca="true" t="shared" si="3" ref="P10:Q25">GQ35</f>
        <v>0</v>
      </c>
      <c r="Q10" s="642">
        <f t="shared" si="3"/>
        <v>0</v>
      </c>
      <c r="R10" s="683"/>
      <c r="S10" s="625"/>
      <c r="T10" s="625"/>
      <c r="U10" s="625"/>
      <c r="AM10"/>
      <c r="AW10" s="5"/>
      <c r="AX10" s="5"/>
      <c r="AY10" s="5"/>
      <c r="AZ10" s="5"/>
      <c r="BA10" s="5"/>
      <c r="BB10" s="5"/>
      <c r="BC10" s="5"/>
      <c r="BD10" s="5"/>
      <c r="BK10" s="5"/>
      <c r="BL10" s="5"/>
      <c r="BM10" s="5"/>
      <c r="BN10" s="150"/>
      <c r="BO10" s="150"/>
      <c r="BP10" s="156"/>
      <c r="BS10" s="786"/>
      <c r="BU10" s="5"/>
      <c r="BV10" s="5"/>
      <c r="BW10" s="5"/>
      <c r="BX10"/>
      <c r="BY10"/>
      <c r="DK10" s="67"/>
      <c r="DL10" s="67"/>
      <c r="DM10" s="67"/>
      <c r="DN10" s="68"/>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783"/>
      <c r="FE10" s="56"/>
      <c r="FF10" s="129" t="s">
        <v>99</v>
      </c>
      <c r="FG10" s="130"/>
      <c r="FH10" s="131">
        <f>IF(FI14=241,1,0)</f>
        <v>0</v>
      </c>
      <c r="FI10" s="14"/>
      <c r="FJ10" s="14"/>
      <c r="FK10" s="14"/>
      <c r="FM10" s="685"/>
      <c r="FO10" s="708"/>
      <c r="FP10" s="105"/>
      <c r="FQ10" s="609" t="s">
        <v>112</v>
      </c>
      <c r="FR10" s="713">
        <f>Formulas!C34</f>
        <v>0</v>
      </c>
      <c r="FS10" s="887">
        <f t="shared" si="0"/>
      </c>
      <c r="FT10" s="714" t="e">
        <f>FS10*FR10</f>
        <v>#VALUE!</v>
      </c>
      <c r="FU10" s="109" t="e">
        <f aca="true" t="shared" si="4" ref="FU10:FU31">ROUNDDOWN(FT10,0)</f>
        <v>#VALUE!</v>
      </c>
      <c r="FV10" s="126" t="e">
        <f aca="true" t="shared" si="5" ref="FV10:FV31">(FT10-FU10)*48</f>
        <v>#VALUE!</v>
      </c>
      <c r="FW10" s="173"/>
      <c r="FX10" s="5"/>
      <c r="FY10" s="5"/>
      <c r="FZ10" s="51"/>
      <c r="GA10" s="51"/>
      <c r="GB10" s="51"/>
      <c r="GC10" s="51"/>
      <c r="GD10" s="51"/>
      <c r="GE10" s="51"/>
      <c r="GF10" s="51"/>
      <c r="GG10" s="51"/>
      <c r="GH10" s="585"/>
      <c r="HJ10"/>
      <c r="HK10"/>
      <c r="HL10"/>
      <c r="HM10"/>
      <c r="HN10"/>
      <c r="HO10"/>
      <c r="HP10"/>
      <c r="HQ10"/>
      <c r="HR10"/>
      <c r="HS10"/>
      <c r="HT10"/>
      <c r="HU10"/>
      <c r="HV10"/>
    </row>
    <row r="11" spans="1:230" ht="30" customHeight="1">
      <c r="A11" s="625"/>
      <c r="B11" s="873" t="s">
        <v>321</v>
      </c>
      <c r="C11" s="794"/>
      <c r="D11" s="792"/>
      <c r="E11" s="785"/>
      <c r="F11" s="637"/>
      <c r="G11" s="643"/>
      <c r="H11" s="190" t="s">
        <v>195</v>
      </c>
      <c r="I11" s="639" t="e">
        <f t="shared" si="2"/>
        <v>#VALUE!</v>
      </c>
      <c r="J11" s="640" t="e">
        <f t="shared" si="2"/>
        <v>#VALUE!</v>
      </c>
      <c r="K11" s="625"/>
      <c r="L11" s="632"/>
      <c r="M11" s="828">
        <f>IF($FJ$14&gt;236,"",GL36)</f>
      </c>
      <c r="N11" s="837" t="s">
        <v>195</v>
      </c>
      <c r="O11" s="618"/>
      <c r="P11" s="284">
        <f t="shared" si="3"/>
        <v>0</v>
      </c>
      <c r="Q11" s="642">
        <f t="shared" si="3"/>
        <v>0</v>
      </c>
      <c r="R11" s="683"/>
      <c r="S11" s="625"/>
      <c r="T11" s="625"/>
      <c r="U11" s="625"/>
      <c r="AM11"/>
      <c r="AR11" s="941"/>
      <c r="AS11" s="941"/>
      <c r="AT11" s="941"/>
      <c r="AU11" s="941"/>
      <c r="AV11" s="941"/>
      <c r="AW11" s="941"/>
      <c r="AX11" s="5"/>
      <c r="AY11" s="5"/>
      <c r="AZ11" s="5"/>
      <c r="BA11" s="5"/>
      <c r="BB11" s="5"/>
      <c r="BC11" s="5"/>
      <c r="BD11" s="5"/>
      <c r="BK11" s="5"/>
      <c r="BL11" s="5"/>
      <c r="BM11" s="5"/>
      <c r="BN11" s="150"/>
      <c r="BO11" s="150"/>
      <c r="BP11" s="156"/>
      <c r="BR11" s="786"/>
      <c r="BS11" s="786"/>
      <c r="BU11" s="5"/>
      <c r="BV11" s="5"/>
      <c r="BW11" s="5"/>
      <c r="BX11"/>
      <c r="BY11"/>
      <c r="DK11" s="67"/>
      <c r="DL11" s="67"/>
      <c r="DM11" s="67"/>
      <c r="DN11" s="68"/>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783"/>
      <c r="FE11" s="56"/>
      <c r="FF11" s="132" t="s">
        <v>100</v>
      </c>
      <c r="FG11" s="133"/>
      <c r="FH11" s="134" t="e">
        <f>IF(#REF!=TRUE,1,0)</f>
        <v>#REF!</v>
      </c>
      <c r="FI11" s="14"/>
      <c r="FJ11" s="14"/>
      <c r="FK11" s="14"/>
      <c r="FM11" s="685"/>
      <c r="FO11" s="708"/>
      <c r="FP11" s="105"/>
      <c r="FQ11" s="715" t="s">
        <v>195</v>
      </c>
      <c r="FR11" s="713">
        <f>Formulas!C35</f>
        <v>0</v>
      </c>
      <c r="FS11" s="887">
        <f t="shared" si="0"/>
      </c>
      <c r="FT11" s="714" t="e">
        <f t="shared" si="1"/>
        <v>#VALUE!</v>
      </c>
      <c r="FU11" s="109" t="e">
        <f t="shared" si="4"/>
        <v>#VALUE!</v>
      </c>
      <c r="FV11" s="126" t="e">
        <f t="shared" si="5"/>
        <v>#VALUE!</v>
      </c>
      <c r="FW11" s="173"/>
      <c r="FX11" s="178"/>
      <c r="FY11" s="5"/>
      <c r="FZ11" s="51"/>
      <c r="GA11" s="51"/>
      <c r="GB11" s="51"/>
      <c r="GC11" s="51"/>
      <c r="GD11" s="51"/>
      <c r="GE11" s="51"/>
      <c r="GF11" s="51"/>
      <c r="GG11" s="51"/>
      <c r="GH11" s="585"/>
      <c r="HJ11"/>
      <c r="HK11"/>
      <c r="HL11"/>
      <c r="HM11"/>
      <c r="HN11"/>
      <c r="HO11"/>
      <c r="HP11"/>
      <c r="HQ11"/>
      <c r="HR11"/>
      <c r="HS11"/>
      <c r="HT11"/>
      <c r="HU11"/>
      <c r="HV11"/>
    </row>
    <row r="12" spans="1:230" ht="27" customHeight="1" thickBot="1">
      <c r="A12" s="625"/>
      <c r="B12" s="795" t="s">
        <v>279</v>
      </c>
      <c r="C12" s="796"/>
      <c r="D12" s="789"/>
      <c r="E12" s="790"/>
      <c r="F12" s="637"/>
      <c r="G12" s="643"/>
      <c r="H12" s="824" t="s">
        <v>1</v>
      </c>
      <c r="I12" s="639" t="e">
        <f t="shared" si="2"/>
        <v>#VALUE!</v>
      </c>
      <c r="J12" s="640" t="e">
        <f t="shared" si="2"/>
        <v>#VALUE!</v>
      </c>
      <c r="K12" s="625"/>
      <c r="L12" s="644"/>
      <c r="M12" s="828">
        <f aca="true" t="shared" si="6" ref="M12:M25">IF($FJ$14&gt;236,"",GL37)</f>
      </c>
      <c r="N12" s="838" t="s">
        <v>1</v>
      </c>
      <c r="O12" s="618"/>
      <c r="P12" s="284">
        <f t="shared" si="3"/>
        <v>0</v>
      </c>
      <c r="Q12" s="642">
        <f t="shared" si="3"/>
        <v>0</v>
      </c>
      <c r="R12" s="683"/>
      <c r="S12" s="625"/>
      <c r="T12" s="625"/>
      <c r="U12" s="625"/>
      <c r="AM12"/>
      <c r="AW12" s="5"/>
      <c r="AX12" s="5"/>
      <c r="AY12" s="5"/>
      <c r="AZ12" s="5"/>
      <c r="BA12" s="27"/>
      <c r="BB12" s="5"/>
      <c r="BC12" s="5"/>
      <c r="BD12" s="5"/>
      <c r="BK12" s="5"/>
      <c r="BL12" s="5"/>
      <c r="BM12" s="5"/>
      <c r="BN12" s="150"/>
      <c r="BO12" s="150"/>
      <c r="BP12" s="156"/>
      <c r="BQ12" s="4"/>
      <c r="BR12" s="178"/>
      <c r="BS12" s="786"/>
      <c r="BU12" s="5"/>
      <c r="BV12" s="5"/>
      <c r="BW12" s="5"/>
      <c r="BX12"/>
      <c r="BY12"/>
      <c r="DK12" s="67"/>
      <c r="DL12" s="67"/>
      <c r="DM12" s="67"/>
      <c r="DN12" s="68"/>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783"/>
      <c r="FE12" s="56"/>
      <c r="FF12" s="135"/>
      <c r="FG12" s="136"/>
      <c r="FH12" s="137" t="e">
        <f>SUM(FH10:FH11)</f>
        <v>#REF!</v>
      </c>
      <c r="FI12" s="14"/>
      <c r="FJ12" s="14"/>
      <c r="FK12" s="14"/>
      <c r="FM12" s="685"/>
      <c r="FO12" s="708"/>
      <c r="FP12" s="105"/>
      <c r="FQ12" s="715" t="s">
        <v>1</v>
      </c>
      <c r="FR12" s="713">
        <f>Formulas!C36</f>
        <v>0</v>
      </c>
      <c r="FS12" s="887">
        <f t="shared" si="0"/>
      </c>
      <c r="FT12" s="714" t="e">
        <f t="shared" si="1"/>
        <v>#VALUE!</v>
      </c>
      <c r="FU12" s="109" t="e">
        <f t="shared" si="4"/>
        <v>#VALUE!</v>
      </c>
      <c r="FV12" s="126" t="e">
        <f t="shared" si="5"/>
        <v>#VALUE!</v>
      </c>
      <c r="FW12" s="173"/>
      <c r="FX12" s="178"/>
      <c r="FY12" s="5"/>
      <c r="FZ12" s="51"/>
      <c r="GA12" s="51"/>
      <c r="GB12" s="51"/>
      <c r="GC12" s="51"/>
      <c r="GD12" s="51"/>
      <c r="GE12" s="51"/>
      <c r="GF12" s="51"/>
      <c r="GG12" s="51"/>
      <c r="GH12" s="585"/>
      <c r="HJ12"/>
      <c r="HK12"/>
      <c r="HL12"/>
      <c r="HM12"/>
      <c r="HN12"/>
      <c r="HO12"/>
      <c r="HP12"/>
      <c r="HQ12"/>
      <c r="HR12"/>
      <c r="HS12"/>
      <c r="HT12"/>
      <c r="HU12"/>
      <c r="HV12"/>
    </row>
    <row r="13" spans="1:230" ht="27" customHeight="1">
      <c r="A13" s="625"/>
      <c r="B13" s="874" t="s">
        <v>321</v>
      </c>
      <c r="C13" s="797"/>
      <c r="D13" s="798"/>
      <c r="E13" s="785"/>
      <c r="F13" s="637"/>
      <c r="G13" s="643"/>
      <c r="H13" s="824" t="s">
        <v>2</v>
      </c>
      <c r="I13" s="639" t="e">
        <f t="shared" si="2"/>
        <v>#VALUE!</v>
      </c>
      <c r="J13" s="640" t="e">
        <f t="shared" si="2"/>
        <v>#VALUE!</v>
      </c>
      <c r="K13" s="625"/>
      <c r="L13" s="644"/>
      <c r="M13" s="828">
        <f t="shared" si="6"/>
      </c>
      <c r="N13" s="838" t="s">
        <v>2</v>
      </c>
      <c r="O13" s="618"/>
      <c r="P13" s="284">
        <f t="shared" si="3"/>
        <v>0</v>
      </c>
      <c r="Q13" s="642">
        <f t="shared" si="3"/>
        <v>0</v>
      </c>
      <c r="R13" s="683"/>
      <c r="S13" s="625"/>
      <c r="T13" s="625"/>
      <c r="U13" s="625"/>
      <c r="AM13"/>
      <c r="AN13" s="216"/>
      <c r="AO13" s="799"/>
      <c r="AW13" s="5"/>
      <c r="AX13" s="5"/>
      <c r="AY13" s="5"/>
      <c r="AZ13" s="5"/>
      <c r="BA13" s="218"/>
      <c r="BB13" s="222"/>
      <c r="BC13" s="5"/>
      <c r="BD13" s="5"/>
      <c r="BK13" s="5"/>
      <c r="BL13" s="5"/>
      <c r="BM13" s="5"/>
      <c r="BN13" s="150"/>
      <c r="BO13" s="150"/>
      <c r="BP13" s="156"/>
      <c r="BQ13" s="4"/>
      <c r="BR13" s="178"/>
      <c r="BU13" s="5"/>
      <c r="BV13" s="5"/>
      <c r="BW13" s="5"/>
      <c r="BX13"/>
      <c r="BY13"/>
      <c r="DK13" s="67"/>
      <c r="DL13" s="67"/>
      <c r="DM13" s="67"/>
      <c r="DN13" s="68"/>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783"/>
      <c r="FE13" s="56"/>
      <c r="FF13" s="127" t="s">
        <v>13</v>
      </c>
      <c r="FG13" s="127" t="s">
        <v>15</v>
      </c>
      <c r="FH13" s="128" t="s">
        <v>17</v>
      </c>
      <c r="FJ13" s="63" t="s">
        <v>43</v>
      </c>
      <c r="FK13" s="14"/>
      <c r="FM13" s="685"/>
      <c r="FO13" s="708"/>
      <c r="FP13" s="105"/>
      <c r="FQ13" s="715" t="s">
        <v>2</v>
      </c>
      <c r="FR13" s="713">
        <f>Formulas!C37</f>
        <v>0</v>
      </c>
      <c r="FS13" s="887">
        <f t="shared" si="0"/>
      </c>
      <c r="FT13" s="714" t="e">
        <f t="shared" si="1"/>
        <v>#VALUE!</v>
      </c>
      <c r="FU13" s="109" t="e">
        <f t="shared" si="4"/>
        <v>#VALUE!</v>
      </c>
      <c r="FV13" s="126" t="e">
        <f t="shared" si="5"/>
        <v>#VALUE!</v>
      </c>
      <c r="FW13" s="173"/>
      <c r="FX13" s="178"/>
      <c r="FY13" s="5"/>
      <c r="FZ13" s="51"/>
      <c r="GA13" s="51"/>
      <c r="GB13" s="51"/>
      <c r="GC13" s="51"/>
      <c r="GD13" s="51"/>
      <c r="GE13" s="51"/>
      <c r="GF13" s="51"/>
      <c r="GG13" s="51"/>
      <c r="GH13" s="585"/>
      <c r="GX13" s="69"/>
      <c r="HJ13"/>
      <c r="HK13"/>
      <c r="HL13"/>
      <c r="HM13"/>
      <c r="HN13"/>
      <c r="HO13"/>
      <c r="HP13"/>
      <c r="HQ13"/>
      <c r="HR13"/>
      <c r="HS13"/>
      <c r="HT13"/>
      <c r="HU13"/>
      <c r="HV13"/>
    </row>
    <row r="14" spans="1:230" ht="27" customHeight="1" thickBot="1">
      <c r="A14" s="625"/>
      <c r="B14" s="875" t="s">
        <v>321</v>
      </c>
      <c r="C14" s="800"/>
      <c r="D14" s="798"/>
      <c r="E14" s="785"/>
      <c r="F14" s="637"/>
      <c r="G14" s="643"/>
      <c r="H14" s="824" t="s">
        <v>16</v>
      </c>
      <c r="I14" s="645" t="e">
        <f t="shared" si="2"/>
        <v>#VALUE!</v>
      </c>
      <c r="J14" s="646" t="e">
        <f t="shared" si="2"/>
        <v>#VALUE!</v>
      </c>
      <c r="K14" s="625"/>
      <c r="L14" s="644"/>
      <c r="M14" s="828">
        <f t="shared" si="6"/>
      </c>
      <c r="N14" s="838" t="s">
        <v>16</v>
      </c>
      <c r="O14" s="618"/>
      <c r="P14" s="284">
        <f t="shared" si="3"/>
        <v>0</v>
      </c>
      <c r="Q14" s="642">
        <f t="shared" si="3"/>
        <v>0</v>
      </c>
      <c r="R14" s="683"/>
      <c r="S14" s="625"/>
      <c r="T14" s="625"/>
      <c r="U14" s="625"/>
      <c r="AM14"/>
      <c r="AW14" s="5"/>
      <c r="AX14" s="5"/>
      <c r="AY14" s="5"/>
      <c r="AZ14" s="5"/>
      <c r="BA14" s="218"/>
      <c r="BB14" s="218"/>
      <c r="BC14" s="5"/>
      <c r="BD14" s="5"/>
      <c r="BF14" s="220"/>
      <c r="BI14" s="223"/>
      <c r="BK14" s="5"/>
      <c r="BL14" s="5"/>
      <c r="BM14" s="5"/>
      <c r="BN14" s="150"/>
      <c r="BO14" s="150"/>
      <c r="BP14" s="156"/>
      <c r="BQ14" s="4"/>
      <c r="BR14" s="178"/>
      <c r="BU14" s="5"/>
      <c r="BV14" s="5"/>
      <c r="BW14" s="5"/>
      <c r="BX14"/>
      <c r="BY14"/>
      <c r="DK14" s="67"/>
      <c r="DL14" s="67"/>
      <c r="DM14" s="67"/>
      <c r="DN14" s="68"/>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783"/>
      <c r="FE14" s="56"/>
      <c r="FF14" s="33"/>
      <c r="FG14" s="34">
        <v>1</v>
      </c>
      <c r="FH14" s="44" t="s">
        <v>18</v>
      </c>
      <c r="FI14" s="716"/>
      <c r="FJ14" s="825">
        <v>239</v>
      </c>
      <c r="FK14" s="14"/>
      <c r="FM14" s="685"/>
      <c r="FO14" s="708"/>
      <c r="FP14" s="105"/>
      <c r="FQ14" s="715" t="s">
        <v>16</v>
      </c>
      <c r="FR14" s="713">
        <f>Formulas!C38</f>
        <v>0</v>
      </c>
      <c r="FS14" s="887">
        <f t="shared" si="0"/>
      </c>
      <c r="FT14" s="714" t="e">
        <f t="shared" si="1"/>
        <v>#VALUE!</v>
      </c>
      <c r="FU14" s="109" t="e">
        <f t="shared" si="4"/>
        <v>#VALUE!</v>
      </c>
      <c r="FV14" s="126" t="e">
        <f t="shared" si="5"/>
        <v>#VALUE!</v>
      </c>
      <c r="FW14" s="173"/>
      <c r="FX14" s="178"/>
      <c r="FY14" s="5"/>
      <c r="FZ14" s="51"/>
      <c r="GA14" s="51"/>
      <c r="GB14" s="51"/>
      <c r="GC14" s="51"/>
      <c r="GD14" s="51"/>
      <c r="GE14" s="51"/>
      <c r="GF14" s="51"/>
      <c r="GG14" s="51"/>
      <c r="GH14" s="585"/>
      <c r="HJ14"/>
      <c r="HK14"/>
      <c r="HL14"/>
      <c r="HM14"/>
      <c r="HN14"/>
      <c r="HO14"/>
      <c r="HP14"/>
      <c r="HQ14"/>
      <c r="HR14"/>
      <c r="HS14"/>
      <c r="HT14"/>
      <c r="HU14"/>
      <c r="HV14"/>
    </row>
    <row r="15" spans="1:230" ht="27" customHeight="1" thickBot="1">
      <c r="A15" s="625"/>
      <c r="B15" s="875" t="s">
        <v>321</v>
      </c>
      <c r="C15" s="800"/>
      <c r="D15" s="798"/>
      <c r="E15" s="785"/>
      <c r="F15" s="637"/>
      <c r="G15" s="643"/>
      <c r="H15" s="824" t="s">
        <v>3</v>
      </c>
      <c r="I15" s="645" t="e">
        <f t="shared" si="2"/>
        <v>#VALUE!</v>
      </c>
      <c r="J15" s="646" t="e">
        <f t="shared" si="2"/>
        <v>#VALUE!</v>
      </c>
      <c r="K15" s="625"/>
      <c r="L15" s="647"/>
      <c r="M15" s="828">
        <f t="shared" si="6"/>
      </c>
      <c r="N15" s="838" t="s">
        <v>3</v>
      </c>
      <c r="O15" s="618"/>
      <c r="P15" s="284">
        <f t="shared" si="3"/>
        <v>0</v>
      </c>
      <c r="Q15" s="642">
        <f t="shared" si="3"/>
        <v>0</v>
      </c>
      <c r="R15" s="801"/>
      <c r="S15" s="625"/>
      <c r="T15" s="625"/>
      <c r="U15" s="625"/>
      <c r="AM15"/>
      <c r="AR15" s="941"/>
      <c r="AS15" s="941"/>
      <c r="AT15" s="941"/>
      <c r="AU15" s="941"/>
      <c r="AV15" s="941"/>
      <c r="AW15" s="941"/>
      <c r="AX15" s="5"/>
      <c r="AY15" s="5"/>
      <c r="AZ15" s="5"/>
      <c r="BA15" s="218"/>
      <c r="BB15" s="218"/>
      <c r="BC15" s="5"/>
      <c r="BD15" s="689"/>
      <c r="BE15" s="64"/>
      <c r="BF15" s="220"/>
      <c r="BH15" s="171"/>
      <c r="BI15" s="223"/>
      <c r="BK15" s="5"/>
      <c r="BL15" s="5"/>
      <c r="BM15" s="5"/>
      <c r="BN15" s="150"/>
      <c r="BO15" s="150"/>
      <c r="BP15" s="156"/>
      <c r="BQ15" s="4"/>
      <c r="BR15" s="178"/>
      <c r="BS15" s="786"/>
      <c r="BU15" s="5"/>
      <c r="BV15" s="5"/>
      <c r="BW15" s="5"/>
      <c r="BX15"/>
      <c r="BY15"/>
      <c r="DK15" s="67"/>
      <c r="DL15" s="67"/>
      <c r="DM15" s="67"/>
      <c r="DN15" s="68"/>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783"/>
      <c r="FE15" s="717"/>
      <c r="FF15" s="35">
        <v>30.89</v>
      </c>
      <c r="FG15" s="36">
        <v>44</v>
      </c>
      <c r="FH15" s="37">
        <f>AV38</f>
        <v>0</v>
      </c>
      <c r="FI15" s="28"/>
      <c r="FJ15" s="45">
        <v>3</v>
      </c>
      <c r="FK15" s="14"/>
      <c r="FM15" s="685"/>
      <c r="FO15" s="708"/>
      <c r="FP15" s="105"/>
      <c r="FQ15" s="715" t="s">
        <v>3</v>
      </c>
      <c r="FR15" s="713">
        <f>Formulas!C39</f>
        <v>0</v>
      </c>
      <c r="FS15" s="887">
        <f t="shared" si="0"/>
      </c>
      <c r="FT15" s="714" t="e">
        <f t="shared" si="1"/>
        <v>#VALUE!</v>
      </c>
      <c r="FU15" s="109" t="e">
        <f t="shared" si="4"/>
        <v>#VALUE!</v>
      </c>
      <c r="FV15" s="126" t="e">
        <f t="shared" si="5"/>
        <v>#VALUE!</v>
      </c>
      <c r="FW15" s="173"/>
      <c r="FX15" s="178"/>
      <c r="FY15" s="5"/>
      <c r="FZ15" s="51"/>
      <c r="GA15" s="51"/>
      <c r="GB15" s="51"/>
      <c r="GC15" s="51"/>
      <c r="GD15" s="51"/>
      <c r="GE15" s="51"/>
      <c r="GF15" s="51"/>
      <c r="GG15" s="51"/>
      <c r="GH15" s="585"/>
      <c r="HJ15"/>
      <c r="HK15"/>
      <c r="HL15"/>
      <c r="HM15"/>
      <c r="HN15"/>
      <c r="HO15"/>
      <c r="HP15"/>
      <c r="HQ15"/>
      <c r="HR15"/>
      <c r="HS15"/>
      <c r="HT15"/>
      <c r="HU15"/>
      <c r="HV15"/>
    </row>
    <row r="16" spans="1:230" ht="30" customHeight="1" thickBot="1">
      <c r="A16" s="625"/>
      <c r="B16" s="876" t="s">
        <v>321</v>
      </c>
      <c r="C16" s="802"/>
      <c r="D16" s="798"/>
      <c r="E16" s="785"/>
      <c r="F16" s="637"/>
      <c r="G16" s="643"/>
      <c r="H16" s="824" t="s">
        <v>4</v>
      </c>
      <c r="I16" s="645" t="e">
        <f t="shared" si="2"/>
        <v>#VALUE!</v>
      </c>
      <c r="J16" s="646" t="e">
        <f t="shared" si="2"/>
        <v>#VALUE!</v>
      </c>
      <c r="K16" s="625"/>
      <c r="L16" s="630"/>
      <c r="M16" s="828">
        <f t="shared" si="6"/>
      </c>
      <c r="N16" s="838" t="s">
        <v>4</v>
      </c>
      <c r="O16" s="618"/>
      <c r="P16" s="284">
        <f t="shared" si="3"/>
        <v>0</v>
      </c>
      <c r="Q16" s="642">
        <f t="shared" si="3"/>
        <v>0</v>
      </c>
      <c r="R16" s="634"/>
      <c r="S16" s="625"/>
      <c r="T16" s="625"/>
      <c r="U16" s="625"/>
      <c r="AM16"/>
      <c r="AQ16" s="171"/>
      <c r="AR16" s="172"/>
      <c r="AT16" s="171"/>
      <c r="AU16" s="171"/>
      <c r="AV16" s="171"/>
      <c r="AW16" s="171"/>
      <c r="AX16" s="171"/>
      <c r="AY16" s="171"/>
      <c r="AZ16" s="224"/>
      <c r="BA16" s="49"/>
      <c r="BB16" s="49"/>
      <c r="BC16" s="49"/>
      <c r="BD16" s="192"/>
      <c r="BE16" s="192"/>
      <c r="BF16" s="16"/>
      <c r="BK16" s="5"/>
      <c r="BL16" s="5"/>
      <c r="BM16" s="5"/>
      <c r="BN16" s="150"/>
      <c r="BO16" s="150"/>
      <c r="BP16" s="156"/>
      <c r="BQ16" s="4"/>
      <c r="BR16" s="178"/>
      <c r="BS16" s="786"/>
      <c r="BU16" s="5"/>
      <c r="BV16" s="5"/>
      <c r="BW16" s="5"/>
      <c r="BX16"/>
      <c r="BY16"/>
      <c r="DK16" s="67"/>
      <c r="DL16" s="67"/>
      <c r="DM16" s="67"/>
      <c r="DN16" s="68"/>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783"/>
      <c r="FE16" s="717"/>
      <c r="FF16" s="38">
        <v>32.66</v>
      </c>
      <c r="FG16" s="39">
        <v>25.51</v>
      </c>
      <c r="FH16" s="37">
        <f>AV39</f>
        <v>0</v>
      </c>
      <c r="FI16" s="28"/>
      <c r="FJ16" s="45">
        <v>2</v>
      </c>
      <c r="FK16" s="14"/>
      <c r="FM16" s="685"/>
      <c r="FO16" s="708"/>
      <c r="FP16" s="105"/>
      <c r="FQ16" s="715" t="s">
        <v>4</v>
      </c>
      <c r="FR16" s="713">
        <f>Formulas!C40</f>
        <v>0</v>
      </c>
      <c r="FS16" s="887">
        <f t="shared" si="0"/>
      </c>
      <c r="FT16" s="714" t="e">
        <f t="shared" si="1"/>
        <v>#VALUE!</v>
      </c>
      <c r="FU16" s="109" t="e">
        <f t="shared" si="4"/>
        <v>#VALUE!</v>
      </c>
      <c r="FV16" s="126" t="e">
        <f t="shared" si="5"/>
        <v>#VALUE!</v>
      </c>
      <c r="FW16" s="173"/>
      <c r="FX16" s="178"/>
      <c r="FY16" s="5"/>
      <c r="FZ16" s="51"/>
      <c r="GA16" s="51"/>
      <c r="GB16" s="51"/>
      <c r="GC16" s="51"/>
      <c r="GD16" s="51"/>
      <c r="GE16" s="51"/>
      <c r="GF16" s="51"/>
      <c r="GG16" s="51"/>
      <c r="GH16" s="585"/>
      <c r="HJ16"/>
      <c r="HK16"/>
      <c r="HL16"/>
      <c r="HM16"/>
      <c r="HN16"/>
      <c r="HO16"/>
      <c r="HP16"/>
      <c r="HQ16"/>
      <c r="HR16"/>
      <c r="HS16"/>
      <c r="HT16"/>
      <c r="HU16"/>
      <c r="HV16"/>
    </row>
    <row r="17" spans="1:230" ht="29.25" customHeight="1">
      <c r="A17" s="625"/>
      <c r="B17" s="803"/>
      <c r="C17" s="907" t="s">
        <v>287</v>
      </c>
      <c r="D17" s="908"/>
      <c r="E17" s="804"/>
      <c r="F17" s="637"/>
      <c r="G17" s="643"/>
      <c r="H17" s="824" t="s">
        <v>5</v>
      </c>
      <c r="I17" s="645" t="e">
        <f t="shared" si="2"/>
        <v>#VALUE!</v>
      </c>
      <c r="J17" s="646" t="e">
        <f t="shared" si="2"/>
        <v>#VALUE!</v>
      </c>
      <c r="K17" s="625"/>
      <c r="L17" s="630"/>
      <c r="M17" s="828">
        <f t="shared" si="6"/>
      </c>
      <c r="N17" s="838" t="s">
        <v>5</v>
      </c>
      <c r="O17" s="618"/>
      <c r="P17" s="284">
        <f t="shared" si="3"/>
        <v>0</v>
      </c>
      <c r="Q17" s="642">
        <f t="shared" si="3"/>
        <v>0</v>
      </c>
      <c r="R17" s="785"/>
      <c r="S17" s="625"/>
      <c r="T17" s="625"/>
      <c r="U17" s="625"/>
      <c r="AM17"/>
      <c r="AP17" s="173"/>
      <c r="AS17" s="27"/>
      <c r="AT17" s="49"/>
      <c r="AW17" s="5"/>
      <c r="AX17" s="5"/>
      <c r="AY17" s="49"/>
      <c r="AZ17" s="27"/>
      <c r="BA17" s="49"/>
      <c r="BB17" s="49"/>
      <c r="BC17" s="49"/>
      <c r="BD17" s="192"/>
      <c r="BE17" s="192"/>
      <c r="BF17" s="49"/>
      <c r="BG17" s="225"/>
      <c r="BI17" s="225"/>
      <c r="BK17" s="5"/>
      <c r="BL17" s="5"/>
      <c r="BM17" s="5"/>
      <c r="BN17" s="150"/>
      <c r="BO17" s="150"/>
      <c r="BP17" s="156"/>
      <c r="BQ17" s="4"/>
      <c r="BR17" s="178"/>
      <c r="BS17" s="786"/>
      <c r="BU17" s="5"/>
      <c r="BV17" s="5"/>
      <c r="BW17" s="5"/>
      <c r="BX17"/>
      <c r="BY17"/>
      <c r="DK17" s="67"/>
      <c r="DL17" s="67"/>
      <c r="DM17" s="67"/>
      <c r="DN17" s="68"/>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783"/>
      <c r="FE17" s="56"/>
      <c r="FF17" s="38">
        <v>32.66</v>
      </c>
      <c r="FG17" s="39">
        <v>25.51</v>
      </c>
      <c r="FH17" s="37">
        <f>AV40</f>
        <v>0</v>
      </c>
      <c r="FI17" s="28"/>
      <c r="FJ17" s="45">
        <v>1</v>
      </c>
      <c r="FK17" s="14"/>
      <c r="FM17" s="685"/>
      <c r="FO17" s="708"/>
      <c r="FP17" s="105"/>
      <c r="FQ17" s="715" t="s">
        <v>5</v>
      </c>
      <c r="FR17" s="713">
        <f>Formulas!C41</f>
        <v>0</v>
      </c>
      <c r="FS17" s="887">
        <f t="shared" si="0"/>
      </c>
      <c r="FT17" s="714" t="e">
        <f t="shared" si="1"/>
        <v>#VALUE!</v>
      </c>
      <c r="FU17" s="109" t="e">
        <f t="shared" si="4"/>
        <v>#VALUE!</v>
      </c>
      <c r="FV17" s="126" t="e">
        <f t="shared" si="5"/>
        <v>#VALUE!</v>
      </c>
      <c r="FW17" s="173"/>
      <c r="FX17" s="178"/>
      <c r="FY17" s="5"/>
      <c r="FZ17" s="51"/>
      <c r="GA17" s="51"/>
      <c r="GB17" s="51"/>
      <c r="GC17" s="51"/>
      <c r="GD17" s="51"/>
      <c r="GE17" s="51"/>
      <c r="GF17" s="51"/>
      <c r="GG17" s="51"/>
      <c r="GH17" s="585" t="s">
        <v>339</v>
      </c>
      <c r="HG17" s="69" t="s">
        <v>334</v>
      </c>
      <c r="HJ17"/>
      <c r="HK17"/>
      <c r="HL17"/>
      <c r="HM17"/>
      <c r="HN17"/>
      <c r="HO17"/>
      <c r="HP17"/>
      <c r="HQ17"/>
      <c r="HR17"/>
      <c r="HS17"/>
      <c r="HT17"/>
      <c r="HU17"/>
      <c r="HV17"/>
    </row>
    <row r="18" spans="1:230" ht="31.5" customHeight="1">
      <c r="A18" s="625"/>
      <c r="B18" s="805" t="s">
        <v>66</v>
      </c>
      <c r="C18" s="982" t="s">
        <v>261</v>
      </c>
      <c r="D18" s="806"/>
      <c r="E18" s="981"/>
      <c r="F18" s="637"/>
      <c r="G18" s="643"/>
      <c r="H18" s="824" t="s">
        <v>6</v>
      </c>
      <c r="I18" s="645" t="e">
        <f t="shared" si="2"/>
        <v>#VALUE!</v>
      </c>
      <c r="J18" s="646" t="e">
        <f t="shared" si="2"/>
        <v>#VALUE!</v>
      </c>
      <c r="K18" s="625"/>
      <c r="L18" s="631"/>
      <c r="M18" s="828">
        <f t="shared" si="6"/>
      </c>
      <c r="N18" s="838" t="s">
        <v>6</v>
      </c>
      <c r="O18" s="618"/>
      <c r="P18" s="284">
        <f t="shared" si="3"/>
        <v>0</v>
      </c>
      <c r="Q18" s="642">
        <f t="shared" si="3"/>
        <v>0</v>
      </c>
      <c r="R18" s="807"/>
      <c r="S18" s="625"/>
      <c r="T18" s="625"/>
      <c r="U18" s="625"/>
      <c r="AM18"/>
      <c r="AP18" s="173"/>
      <c r="AS18" s="27"/>
      <c r="AT18" s="49"/>
      <c r="AW18" s="5"/>
      <c r="AX18" s="5"/>
      <c r="AY18" s="49"/>
      <c r="AZ18" s="27"/>
      <c r="BA18" s="49"/>
      <c r="BB18" s="49"/>
      <c r="BC18" s="49"/>
      <c r="BD18" s="192"/>
      <c r="BE18" s="192"/>
      <c r="BF18" s="49"/>
      <c r="BG18" s="225"/>
      <c r="BI18" s="225"/>
      <c r="BK18" s="5"/>
      <c r="BL18" s="5"/>
      <c r="BM18" s="5"/>
      <c r="BN18" s="150"/>
      <c r="BO18" s="150"/>
      <c r="BP18" s="156"/>
      <c r="BR18" s="178"/>
      <c r="BS18" s="786"/>
      <c r="BU18" s="5"/>
      <c r="BV18" s="5"/>
      <c r="BW18" s="5"/>
      <c r="BX18"/>
      <c r="BY18"/>
      <c r="DK18" s="67"/>
      <c r="DL18" s="67"/>
      <c r="DM18" s="67"/>
      <c r="DN18" s="68"/>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783"/>
      <c r="FE18" s="56"/>
      <c r="FF18" s="14"/>
      <c r="FG18" s="14"/>
      <c r="FH18" s="14"/>
      <c r="FI18" s="14"/>
      <c r="FJ18" s="14"/>
      <c r="FK18" s="14"/>
      <c r="FM18" s="685"/>
      <c r="FO18" s="708"/>
      <c r="FP18" s="105"/>
      <c r="FQ18" s="715" t="s">
        <v>6</v>
      </c>
      <c r="FR18" s="713">
        <f>Formulas!C42</f>
        <v>0</v>
      </c>
      <c r="FS18" s="887">
        <f t="shared" si="0"/>
      </c>
      <c r="FT18" s="714" t="e">
        <f t="shared" si="1"/>
        <v>#VALUE!</v>
      </c>
      <c r="FU18" s="109" t="e">
        <f t="shared" si="4"/>
        <v>#VALUE!</v>
      </c>
      <c r="FV18" s="126" t="e">
        <f t="shared" si="5"/>
        <v>#VALUE!</v>
      </c>
      <c r="FW18" s="173"/>
      <c r="FX18" s="178"/>
      <c r="FY18" s="5"/>
      <c r="FZ18" s="51"/>
      <c r="GA18" s="51"/>
      <c r="GB18" s="51"/>
      <c r="GC18" s="51"/>
      <c r="GD18" s="51"/>
      <c r="GE18" s="51"/>
      <c r="GF18" s="51"/>
      <c r="GG18" s="857" t="s">
        <v>335</v>
      </c>
      <c r="GH18" s="867">
        <f>IF($GF$35=$GX$32,$GY$32,IF($GF$35=$GX$31,$GY$31,IF($GF$35=$GX$33,$GY$33,IF($GF$35=$GX$34,$GY$34,IF($GF$35=$GX$36,$GY$36,0)))))</f>
        <v>0</v>
      </c>
      <c r="HF18" s="69" t="s">
        <v>330</v>
      </c>
      <c r="HG18" s="863">
        <f>IF($B$25=$HH$31,$HI$31,IF($B$25=$HH$32,$HI$32,IF($B$25=$HH$33,$HI$33,IF($B$25=$HH$34,$HI$34,IF($B$25=$HH$35,$HI$35,IF($B$25=$HH$36,$HI$36,0))))))</f>
        <v>0</v>
      </c>
      <c r="HJ18"/>
      <c r="HK18"/>
      <c r="HL18"/>
      <c r="HM18"/>
      <c r="HN18"/>
      <c r="HO18"/>
      <c r="HP18"/>
      <c r="HQ18"/>
      <c r="HR18"/>
      <c r="HS18"/>
      <c r="HT18"/>
      <c r="HU18"/>
      <c r="HV18"/>
    </row>
    <row r="19" spans="1:230" ht="30" customHeight="1">
      <c r="A19" s="625"/>
      <c r="B19" s="805" t="s">
        <v>67</v>
      </c>
      <c r="C19" s="862" t="s">
        <v>259</v>
      </c>
      <c r="D19" s="808"/>
      <c r="E19" s="629"/>
      <c r="F19" s="637"/>
      <c r="G19" s="643"/>
      <c r="H19" s="824" t="s">
        <v>7</v>
      </c>
      <c r="I19" s="645" t="e">
        <f t="shared" si="2"/>
        <v>#VALUE!</v>
      </c>
      <c r="J19" s="646" t="e">
        <f t="shared" si="2"/>
        <v>#VALUE!</v>
      </c>
      <c r="K19" s="625"/>
      <c r="L19" s="631"/>
      <c r="M19" s="828">
        <f t="shared" si="6"/>
      </c>
      <c r="N19" s="838" t="s">
        <v>7</v>
      </c>
      <c r="O19" s="618"/>
      <c r="P19" s="284">
        <f t="shared" si="3"/>
        <v>0</v>
      </c>
      <c r="Q19" s="642">
        <f t="shared" si="3"/>
        <v>0</v>
      </c>
      <c r="R19" s="801"/>
      <c r="S19" s="625"/>
      <c r="T19" s="625"/>
      <c r="U19" s="625"/>
      <c r="AM19"/>
      <c r="AP19" s="173"/>
      <c r="AS19" s="27"/>
      <c r="AT19" s="49"/>
      <c r="AW19" s="5"/>
      <c r="AX19" s="5"/>
      <c r="AY19" s="49"/>
      <c r="AZ19" s="27"/>
      <c r="BA19" s="49"/>
      <c r="BB19" s="49"/>
      <c r="BC19" s="49"/>
      <c r="BD19" s="192"/>
      <c r="BE19" s="192"/>
      <c r="BF19" s="49"/>
      <c r="BG19" s="225"/>
      <c r="BI19" s="225"/>
      <c r="BK19" s="5"/>
      <c r="BL19" s="5"/>
      <c r="BM19" s="5"/>
      <c r="BN19" s="150"/>
      <c r="BO19" s="150"/>
      <c r="BP19" s="156"/>
      <c r="BU19" s="5"/>
      <c r="BV19" s="5"/>
      <c r="BW19" s="5"/>
      <c r="BX19"/>
      <c r="BY19"/>
      <c r="DK19" s="67"/>
      <c r="DL19" s="67"/>
      <c r="DM19" s="67"/>
      <c r="DN19" s="68"/>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783"/>
      <c r="FE19" s="56"/>
      <c r="FH19" s="14"/>
      <c r="FI19" s="14"/>
      <c r="FJ19" s="14"/>
      <c r="FK19" s="14"/>
      <c r="FM19" s="685"/>
      <c r="FO19" s="708"/>
      <c r="FP19" s="105"/>
      <c r="FQ19" s="715" t="s">
        <v>7</v>
      </c>
      <c r="FR19" s="713">
        <f>Formulas!C43</f>
        <v>0</v>
      </c>
      <c r="FS19" s="887">
        <f t="shared" si="0"/>
      </c>
      <c r="FT19" s="714" t="e">
        <f t="shared" si="1"/>
        <v>#VALUE!</v>
      </c>
      <c r="FU19" s="109" t="e">
        <f t="shared" si="4"/>
        <v>#VALUE!</v>
      </c>
      <c r="FV19" s="126" t="e">
        <f t="shared" si="5"/>
        <v>#VALUE!</v>
      </c>
      <c r="FW19" s="173"/>
      <c r="FX19" s="178"/>
      <c r="FY19" s="5"/>
      <c r="FZ19" s="51"/>
      <c r="GA19" s="51"/>
      <c r="GB19" s="51"/>
      <c r="GC19" s="51"/>
      <c r="GD19" s="51"/>
      <c r="GE19" s="51"/>
      <c r="GF19" s="51"/>
      <c r="GG19" s="857" t="s">
        <v>336</v>
      </c>
      <c r="GH19" s="868">
        <f>IF($GF$35=$GX$37,$GY$37,IF($GF$35=$GX$38,$GY$38,IF($GF$35=$GX$39,$GY$39,IF($GF$35=$GX$40,$GY$40,IF($GF$35=$GX$41,$GY$41,IF($GF$35=$GX$42,$GY$42,0))))))</f>
        <v>31.645129374999996</v>
      </c>
      <c r="GI19" s="5"/>
      <c r="GJ19" s="5"/>
      <c r="GK19" s="5"/>
      <c r="HF19" s="69" t="s">
        <v>331</v>
      </c>
      <c r="HG19" s="864">
        <f>IF($B$25=$HH$37,$HI$37,IF($B$25=$HH$38,$HI$38,IF($B$25=$HH$39,$HI$39,IF($B$25=$HH$40,$HI$40,IF($B$25=$HH$41,$HI$41,IF($B$25=$HH$42,$HI$42,0))))))</f>
        <v>4</v>
      </c>
      <c r="HJ19"/>
      <c r="HK19"/>
      <c r="HL19"/>
      <c r="HM19"/>
      <c r="HN19"/>
      <c r="HO19"/>
      <c r="HP19"/>
      <c r="HQ19"/>
      <c r="HR19"/>
      <c r="HS19"/>
      <c r="HT19"/>
      <c r="HU19"/>
      <c r="HV19"/>
    </row>
    <row r="20" spans="1:230" ht="34.5" customHeight="1" thickBot="1">
      <c r="A20" s="625"/>
      <c r="B20" s="809" t="str">
        <f>IF(C20="C211 3","FILLER","GLAZE:")</f>
        <v>GLAZE:</v>
      </c>
      <c r="C20" s="861" t="s">
        <v>224</v>
      </c>
      <c r="D20" s="810"/>
      <c r="E20" s="811"/>
      <c r="F20" s="637"/>
      <c r="G20" s="643"/>
      <c r="H20" s="824" t="s">
        <v>8</v>
      </c>
      <c r="I20" s="645" t="e">
        <f t="shared" si="2"/>
        <v>#VALUE!</v>
      </c>
      <c r="J20" s="646" t="e">
        <f t="shared" si="2"/>
        <v>#VALUE!</v>
      </c>
      <c r="K20" s="625"/>
      <c r="L20" s="648"/>
      <c r="M20" s="828">
        <f t="shared" si="6"/>
      </c>
      <c r="N20" s="838" t="s">
        <v>8</v>
      </c>
      <c r="O20" s="618"/>
      <c r="P20" s="284">
        <f t="shared" si="3"/>
        <v>0</v>
      </c>
      <c r="Q20" s="642">
        <f t="shared" si="3"/>
        <v>0</v>
      </c>
      <c r="R20" s="683"/>
      <c r="S20" s="625"/>
      <c r="T20" s="625"/>
      <c r="U20" s="625"/>
      <c r="AM20"/>
      <c r="AP20" s="173"/>
      <c r="AS20" s="27"/>
      <c r="AT20" s="49"/>
      <c r="AW20" s="5"/>
      <c r="AX20" s="5"/>
      <c r="AY20" s="49"/>
      <c r="AZ20" s="27"/>
      <c r="BA20" s="49"/>
      <c r="BB20" s="49"/>
      <c r="BC20" s="49"/>
      <c r="BD20" s="192"/>
      <c r="BE20" s="192"/>
      <c r="BF20" s="49"/>
      <c r="BG20" s="225"/>
      <c r="BI20" s="225"/>
      <c r="BK20" s="5"/>
      <c r="BL20" s="5"/>
      <c r="BM20" s="5"/>
      <c r="BN20" s="150"/>
      <c r="BO20" s="150"/>
      <c r="BP20" s="156"/>
      <c r="BU20" s="5"/>
      <c r="BV20" s="5"/>
      <c r="BW20" s="5"/>
      <c r="BX20"/>
      <c r="BY20"/>
      <c r="DK20" s="67"/>
      <c r="DL20" s="67"/>
      <c r="DM20" s="67"/>
      <c r="DN20" s="68"/>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783"/>
      <c r="FD20" s="966" t="s">
        <v>283</v>
      </c>
      <c r="FE20" s="56"/>
      <c r="FH20" s="14"/>
      <c r="FI20" s="53"/>
      <c r="FJ20" s="14"/>
      <c r="FK20" s="14"/>
      <c r="FM20" s="685"/>
      <c r="FO20" s="708"/>
      <c r="FP20" s="105"/>
      <c r="FQ20" s="715" t="s">
        <v>8</v>
      </c>
      <c r="FR20" s="713">
        <f>Formulas!C44</f>
        <v>0</v>
      </c>
      <c r="FS20" s="887">
        <f t="shared" si="0"/>
      </c>
      <c r="FT20" s="714" t="e">
        <f t="shared" si="1"/>
        <v>#VALUE!</v>
      </c>
      <c r="FU20" s="109" t="e">
        <f t="shared" si="4"/>
        <v>#VALUE!</v>
      </c>
      <c r="FV20" s="126" t="e">
        <f t="shared" si="5"/>
        <v>#VALUE!</v>
      </c>
      <c r="FW20" s="173"/>
      <c r="FX20" s="178"/>
      <c r="FY20" s="5"/>
      <c r="FZ20" s="51"/>
      <c r="GA20" s="51"/>
      <c r="GB20" s="51"/>
      <c r="GC20" s="51"/>
      <c r="GD20" s="51"/>
      <c r="GE20" s="51"/>
      <c r="GF20" s="51"/>
      <c r="GG20" s="857" t="s">
        <v>337</v>
      </c>
      <c r="GH20" s="869">
        <f>IF($GF$35=$GX$43,$GY$43,IF($GF$35=$GX$44,$GY$44,IF($GF$35=$GX$45,$GY$45,IF($GF$35=$GX$46,$GY$46,IF($GF$35=$GX$47,$GY$47,IF($GF$35=$GX$48,$GY$48,0))))))</f>
        <v>0</v>
      </c>
      <c r="GI20" s="5"/>
      <c r="GJ20" s="5"/>
      <c r="GK20" s="5"/>
      <c r="HF20" s="69" t="s">
        <v>332</v>
      </c>
      <c r="HG20" s="865">
        <f>IF($B$25=$HH$43,$HI$43,IF($B$25=$HH$44,$HI$44,IF($B$25=$HH$45,$HI$45,IF($B$25=$HH$46,$HI$46,IF($B$25=$HH$47,$HI$47,IF($B$25=$HH$48,$HI$48,0))))))</f>
        <v>0</v>
      </c>
      <c r="HJ20"/>
      <c r="HK20"/>
      <c r="HL20"/>
      <c r="HM20"/>
      <c r="HN20"/>
      <c r="HO20"/>
      <c r="HP20"/>
      <c r="HQ20"/>
      <c r="HR20"/>
      <c r="HS20"/>
      <c r="HT20"/>
      <c r="HU20"/>
      <c r="HV20"/>
    </row>
    <row r="21" spans="1:230" ht="30" customHeight="1">
      <c r="A21" s="625"/>
      <c r="B21" s="790"/>
      <c r="C21" s="560"/>
      <c r="D21" s="560"/>
      <c r="E21" s="785"/>
      <c r="F21" s="637"/>
      <c r="G21" s="643"/>
      <c r="H21" s="824" t="s">
        <v>9</v>
      </c>
      <c r="I21" s="645" t="e">
        <f t="shared" si="2"/>
        <v>#VALUE!</v>
      </c>
      <c r="J21" s="646" t="e">
        <f t="shared" si="2"/>
        <v>#VALUE!</v>
      </c>
      <c r="K21" s="625"/>
      <c r="L21" s="631"/>
      <c r="M21" s="828">
        <f t="shared" si="6"/>
      </c>
      <c r="N21" s="838" t="s">
        <v>9</v>
      </c>
      <c r="O21" s="618"/>
      <c r="P21" s="284">
        <f t="shared" si="3"/>
        <v>0</v>
      </c>
      <c r="Q21" s="642">
        <f t="shared" si="3"/>
        <v>0</v>
      </c>
      <c r="R21" s="683"/>
      <c r="S21" s="625"/>
      <c r="T21" s="625"/>
      <c r="U21" s="625"/>
      <c r="AM21"/>
      <c r="AP21" s="173"/>
      <c r="AS21" s="27"/>
      <c r="AT21" s="49"/>
      <c r="AW21" s="5"/>
      <c r="AX21" s="5"/>
      <c r="AY21" s="49"/>
      <c r="AZ21" s="27"/>
      <c r="BA21" s="49"/>
      <c r="BB21" s="49"/>
      <c r="BC21" s="49"/>
      <c r="BD21" s="192"/>
      <c r="BE21" s="192"/>
      <c r="BF21" s="49"/>
      <c r="BG21" s="225"/>
      <c r="BI21" s="225"/>
      <c r="BK21" s="5"/>
      <c r="BL21" s="5"/>
      <c r="BM21" s="5"/>
      <c r="BN21" s="150"/>
      <c r="BO21" s="150"/>
      <c r="BP21" s="156"/>
      <c r="BU21" s="5"/>
      <c r="BV21" s="5"/>
      <c r="BW21" s="5"/>
      <c r="BX21"/>
      <c r="BY21"/>
      <c r="DK21" s="67"/>
      <c r="DL21" s="67"/>
      <c r="DM21" s="67"/>
      <c r="DN21" s="68"/>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783"/>
      <c r="FD21" s="966"/>
      <c r="FE21" s="56"/>
      <c r="FH21" s="14"/>
      <c r="FI21" s="58"/>
      <c r="FJ21" s="14"/>
      <c r="FK21" s="14"/>
      <c r="FM21" s="685"/>
      <c r="FO21" s="708"/>
      <c r="FP21" s="105"/>
      <c r="FQ21" s="715" t="s">
        <v>9</v>
      </c>
      <c r="FR21" s="713">
        <f>Formulas!C45</f>
        <v>0</v>
      </c>
      <c r="FS21" s="887">
        <f t="shared" si="0"/>
      </c>
      <c r="FT21" s="714" t="e">
        <f t="shared" si="1"/>
        <v>#VALUE!</v>
      </c>
      <c r="FU21" s="109" t="e">
        <f t="shared" si="4"/>
        <v>#VALUE!</v>
      </c>
      <c r="FV21" s="126" t="e">
        <f t="shared" si="5"/>
        <v>#VALUE!</v>
      </c>
      <c r="FW21" s="173"/>
      <c r="FX21" s="178"/>
      <c r="FY21" s="5"/>
      <c r="FZ21" s="51"/>
      <c r="GA21" s="51"/>
      <c r="GB21" s="51"/>
      <c r="GC21" s="51"/>
      <c r="GD21" s="51"/>
      <c r="GE21" s="51"/>
      <c r="GF21" s="51"/>
      <c r="GG21" s="858" t="s">
        <v>338</v>
      </c>
      <c r="GH21" s="870">
        <f>IF($GF$35=$GX$49,$GY$49,IF($GF$35=$GX$50,$GY$50,IF($GF$35=$GX$51,$GY$51,IF($GF$35=$GX$52,$GY$52,IF($GF$35=$GX$53,$GY$53,0)))))</f>
        <v>0</v>
      </c>
      <c r="GI21" s="5"/>
      <c r="GJ21" s="5"/>
      <c r="GK21" s="5"/>
      <c r="HF21" s="69" t="s">
        <v>333</v>
      </c>
      <c r="HG21" s="866">
        <f>IF($B$25=$HH$49,$HI$49,IF($B$25=$HH$50,$HI$50,IF($B$25=$HH$51,$HI$51,IF($B$25=$HH$52,$HI$52,IF($B$25=$HH$53,$HI$53,0)))))</f>
        <v>0</v>
      </c>
      <c r="HJ21"/>
      <c r="HK21"/>
      <c r="HL21"/>
      <c r="HM21"/>
      <c r="HN21"/>
      <c r="HO21"/>
      <c r="HP21"/>
      <c r="HQ21"/>
      <c r="HR21"/>
      <c r="HS21"/>
      <c r="HT21"/>
      <c r="HU21"/>
      <c r="HV21"/>
    </row>
    <row r="22" spans="1:230" ht="30" customHeight="1">
      <c r="A22" s="625"/>
      <c r="B22" s="812"/>
      <c r="C22" s="560"/>
      <c r="D22" s="560"/>
      <c r="E22" s="678"/>
      <c r="F22" s="637"/>
      <c r="G22" s="643"/>
      <c r="H22" s="824" t="s">
        <v>10</v>
      </c>
      <c r="I22" s="645" t="e">
        <f t="shared" si="2"/>
        <v>#VALUE!</v>
      </c>
      <c r="J22" s="646" t="e">
        <f t="shared" si="2"/>
        <v>#VALUE!</v>
      </c>
      <c r="K22" s="625"/>
      <c r="L22" s="649"/>
      <c r="M22" s="828">
        <f t="shared" si="6"/>
      </c>
      <c r="N22" s="838" t="s">
        <v>10</v>
      </c>
      <c r="O22" s="618"/>
      <c r="P22" s="284">
        <f t="shared" si="3"/>
        <v>0</v>
      </c>
      <c r="Q22" s="642">
        <f t="shared" si="3"/>
        <v>0</v>
      </c>
      <c r="R22" s="813"/>
      <c r="S22" s="625"/>
      <c r="T22" s="625"/>
      <c r="U22" s="625"/>
      <c r="AM22"/>
      <c r="AP22" s="173"/>
      <c r="AS22" s="27"/>
      <c r="AT22" s="49"/>
      <c r="AW22" s="5"/>
      <c r="AX22" s="5"/>
      <c r="AY22" s="49"/>
      <c r="AZ22" s="27"/>
      <c r="BA22" s="49"/>
      <c r="BB22" s="49"/>
      <c r="BC22" s="49"/>
      <c r="BD22" s="192"/>
      <c r="BE22" s="192"/>
      <c r="BF22" s="49"/>
      <c r="BG22" s="225"/>
      <c r="BI22" s="225"/>
      <c r="BK22" s="5"/>
      <c r="BL22" s="5"/>
      <c r="BM22" s="5"/>
      <c r="BN22" s="150"/>
      <c r="BO22" s="150"/>
      <c r="BP22" s="156"/>
      <c r="BU22" s="5"/>
      <c r="BV22" s="5"/>
      <c r="BW22" s="5"/>
      <c r="BX22"/>
      <c r="BY22"/>
      <c r="DK22" s="67"/>
      <c r="DL22" s="67"/>
      <c r="DM22" s="67"/>
      <c r="DN22" s="68"/>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783"/>
      <c r="FD22" s="718" t="e">
        <f aca="true" t="shared" si="7" ref="FD22:FD37">I10+(J10/48)</f>
        <v>#VALUE!</v>
      </c>
      <c r="FE22" s="56"/>
      <c r="FH22" s="14"/>
      <c r="FI22" s="14"/>
      <c r="FJ22" s="14"/>
      <c r="FK22" s="14"/>
      <c r="FM22" s="685"/>
      <c r="FO22" s="708"/>
      <c r="FP22" s="105"/>
      <c r="FQ22" s="715" t="s">
        <v>10</v>
      </c>
      <c r="FR22" s="713">
        <f>Formulas!C46</f>
        <v>0</v>
      </c>
      <c r="FS22" s="887">
        <f t="shared" si="0"/>
      </c>
      <c r="FT22" s="714" t="e">
        <f t="shared" si="1"/>
        <v>#VALUE!</v>
      </c>
      <c r="FU22" s="109" t="e">
        <f t="shared" si="4"/>
        <v>#VALUE!</v>
      </c>
      <c r="FV22" s="126" t="e">
        <f t="shared" si="5"/>
        <v>#VALUE!</v>
      </c>
      <c r="FW22" s="173"/>
      <c r="FX22" s="178"/>
      <c r="FY22" s="5"/>
      <c r="FZ22" s="51"/>
      <c r="GA22" s="51"/>
      <c r="GB22" s="51"/>
      <c r="GC22" s="51"/>
      <c r="GD22" s="51"/>
      <c r="GE22" s="51"/>
      <c r="GF22" s="51"/>
      <c r="GG22" s="51"/>
      <c r="GH22" s="860">
        <f>SUM(GH18:GH21)</f>
        <v>31.645129374999996</v>
      </c>
      <c r="GI22" s="5"/>
      <c r="GJ22" s="5"/>
      <c r="GK22" s="5"/>
      <c r="HG22" s="859">
        <f>SUM(HG18:HG21)</f>
        <v>4</v>
      </c>
      <c r="HJ22"/>
      <c r="HK22"/>
      <c r="HL22"/>
      <c r="HM22"/>
      <c r="HN22"/>
      <c r="HO22"/>
      <c r="HP22"/>
      <c r="HQ22"/>
      <c r="HR22"/>
      <c r="HS22"/>
      <c r="HT22"/>
      <c r="HU22"/>
      <c r="HV22"/>
    </row>
    <row r="23" spans="1:230" ht="30" customHeight="1">
      <c r="A23" s="625"/>
      <c r="B23" s="814"/>
      <c r="C23" s="560"/>
      <c r="D23" s="560"/>
      <c r="E23" s="678"/>
      <c r="F23" s="637"/>
      <c r="G23" s="643"/>
      <c r="H23" s="824" t="s">
        <v>36</v>
      </c>
      <c r="I23" s="645" t="e">
        <f t="shared" si="2"/>
        <v>#VALUE!</v>
      </c>
      <c r="J23" s="646" t="e">
        <f t="shared" si="2"/>
        <v>#VALUE!</v>
      </c>
      <c r="K23" s="625"/>
      <c r="L23" s="649"/>
      <c r="M23" s="828">
        <f t="shared" si="6"/>
      </c>
      <c r="N23" s="838" t="s">
        <v>36</v>
      </c>
      <c r="O23" s="618"/>
      <c r="P23" s="284">
        <f t="shared" si="3"/>
        <v>0</v>
      </c>
      <c r="Q23" s="642">
        <f t="shared" si="3"/>
        <v>0</v>
      </c>
      <c r="R23" s="801"/>
      <c r="S23" s="625"/>
      <c r="T23" s="625"/>
      <c r="U23" s="625"/>
      <c r="AM23"/>
      <c r="AP23" s="173"/>
      <c r="AS23" s="27"/>
      <c r="AT23" s="49"/>
      <c r="AW23" s="5"/>
      <c r="AX23" s="5"/>
      <c r="AY23" s="49"/>
      <c r="AZ23" s="27"/>
      <c r="BA23" s="49"/>
      <c r="BB23" s="49"/>
      <c r="BC23" s="49"/>
      <c r="BD23" s="192"/>
      <c r="BE23" s="192"/>
      <c r="BF23" s="49"/>
      <c r="BG23" s="225"/>
      <c r="BI23" s="225"/>
      <c r="BK23" s="5"/>
      <c r="BL23" s="5"/>
      <c r="BM23" s="5"/>
      <c r="BN23" s="150"/>
      <c r="BO23" s="150"/>
      <c r="BP23" s="156"/>
      <c r="BT23" s="226"/>
      <c r="BU23" s="5"/>
      <c r="BV23" s="5"/>
      <c r="BW23" s="5"/>
      <c r="BX23"/>
      <c r="BY23"/>
      <c r="DK23" s="67"/>
      <c r="DL23" s="67"/>
      <c r="DM23" s="67"/>
      <c r="DN23" s="68"/>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783"/>
      <c r="FD23" s="718" t="e">
        <f t="shared" si="7"/>
        <v>#VALUE!</v>
      </c>
      <c r="FE23" s="56"/>
      <c r="FH23" s="14"/>
      <c r="FI23" s="14"/>
      <c r="FJ23" s="14"/>
      <c r="FK23" s="14"/>
      <c r="FM23" s="685"/>
      <c r="FO23" s="708"/>
      <c r="FP23" s="105"/>
      <c r="FQ23" s="715" t="s">
        <v>36</v>
      </c>
      <c r="FR23" s="713">
        <f>Formulas!C47</f>
        <v>0</v>
      </c>
      <c r="FS23" s="887">
        <f t="shared" si="0"/>
      </c>
      <c r="FT23" s="714" t="e">
        <f t="shared" si="1"/>
        <v>#VALUE!</v>
      </c>
      <c r="FU23" s="109" t="e">
        <f t="shared" si="4"/>
        <v>#VALUE!</v>
      </c>
      <c r="FV23" s="126" t="e">
        <f t="shared" si="5"/>
        <v>#VALUE!</v>
      </c>
      <c r="FW23" s="173"/>
      <c r="FX23" s="178"/>
      <c r="FY23" s="5"/>
      <c r="FZ23" s="51"/>
      <c r="GA23" s="51"/>
      <c r="GB23" s="51"/>
      <c r="GC23" s="51"/>
      <c r="GD23" s="51"/>
      <c r="GE23" s="51"/>
      <c r="GF23" s="51"/>
      <c r="GG23" s="51"/>
      <c r="GH23" s="585"/>
      <c r="GI23" s="5"/>
      <c r="GJ23" s="5"/>
      <c r="GK23" s="5"/>
      <c r="HJ23"/>
      <c r="HK23"/>
      <c r="HL23"/>
      <c r="HM23"/>
      <c r="HN23"/>
      <c r="HO23"/>
      <c r="HP23"/>
      <c r="HQ23"/>
      <c r="HR23"/>
      <c r="HS23"/>
      <c r="HT23"/>
      <c r="HU23"/>
      <c r="HV23"/>
    </row>
    <row r="24" spans="1:230" ht="30" customHeight="1" thickBot="1">
      <c r="A24" s="625"/>
      <c r="C24" s="560"/>
      <c r="D24" s="560"/>
      <c r="E24" s="678"/>
      <c r="F24" s="637"/>
      <c r="G24" s="643"/>
      <c r="H24" s="824" t="s">
        <v>37</v>
      </c>
      <c r="I24" s="645" t="e">
        <f t="shared" si="2"/>
        <v>#VALUE!</v>
      </c>
      <c r="J24" s="646" t="e">
        <f t="shared" si="2"/>
        <v>#VALUE!</v>
      </c>
      <c r="K24" s="625"/>
      <c r="L24" s="649"/>
      <c r="M24" s="828">
        <f t="shared" si="6"/>
      </c>
      <c r="N24" s="838" t="s">
        <v>37</v>
      </c>
      <c r="O24" s="618"/>
      <c r="P24" s="284">
        <f t="shared" si="3"/>
        <v>0</v>
      </c>
      <c r="Q24" s="642">
        <f t="shared" si="3"/>
        <v>0</v>
      </c>
      <c r="R24" s="634"/>
      <c r="S24" s="625"/>
      <c r="T24" s="625"/>
      <c r="U24" s="625"/>
      <c r="AM24"/>
      <c r="AP24" s="173"/>
      <c r="AS24" s="27"/>
      <c r="AT24" s="49"/>
      <c r="AW24" s="5"/>
      <c r="AX24" s="5"/>
      <c r="AY24" s="49"/>
      <c r="AZ24" s="27"/>
      <c r="BA24" s="49"/>
      <c r="BB24" s="49"/>
      <c r="BC24" s="49"/>
      <c r="BD24" s="192"/>
      <c r="BE24" s="192"/>
      <c r="BF24" s="49"/>
      <c r="BG24" s="225"/>
      <c r="BI24" s="225"/>
      <c r="BK24" s="5"/>
      <c r="BL24" s="5"/>
      <c r="BM24" s="5"/>
      <c r="BN24" s="150"/>
      <c r="BO24" s="150"/>
      <c r="BP24" s="156"/>
      <c r="BT24" s="226"/>
      <c r="BU24" s="5"/>
      <c r="BV24" s="5"/>
      <c r="BW24" s="5"/>
      <c r="BX24"/>
      <c r="BY24"/>
      <c r="DK24" s="67"/>
      <c r="DL24" s="67"/>
      <c r="DM24" s="67"/>
      <c r="DN24" s="68"/>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783"/>
      <c r="FD24" s="718" t="e">
        <f t="shared" si="7"/>
        <v>#VALUE!</v>
      </c>
      <c r="FE24" s="56"/>
      <c r="FF24" s="912" t="s">
        <v>48</v>
      </c>
      <c r="FG24" s="913"/>
      <c r="FH24" s="14"/>
      <c r="FI24" s="14"/>
      <c r="FJ24" s="14"/>
      <c r="FK24" s="14"/>
      <c r="FM24" s="685"/>
      <c r="FO24" s="708"/>
      <c r="FP24" s="105"/>
      <c r="FQ24" s="715" t="s">
        <v>37</v>
      </c>
      <c r="FR24" s="713">
        <f>Formulas!C48</f>
        <v>0</v>
      </c>
      <c r="FS24" s="887">
        <f t="shared" si="0"/>
      </c>
      <c r="FT24" s="714" t="e">
        <f t="shared" si="1"/>
        <v>#VALUE!</v>
      </c>
      <c r="FU24" s="109" t="e">
        <f t="shared" si="4"/>
        <v>#VALUE!</v>
      </c>
      <c r="FV24" s="126" t="e">
        <f t="shared" si="5"/>
        <v>#VALUE!</v>
      </c>
      <c r="FW24" s="173"/>
      <c r="FX24" s="178"/>
      <c r="FY24" s="5"/>
      <c r="FZ24" s="51"/>
      <c r="GA24" s="51"/>
      <c r="GB24" s="51"/>
      <c r="GC24" s="51"/>
      <c r="GD24" s="51"/>
      <c r="GE24" s="51"/>
      <c r="GF24" s="51"/>
      <c r="GG24" s="51"/>
      <c r="GH24" s="585"/>
      <c r="GI24" s="5"/>
      <c r="GJ24" s="5"/>
      <c r="GK24" s="5"/>
      <c r="HJ24"/>
      <c r="HK24"/>
      <c r="HL24"/>
      <c r="HM24"/>
      <c r="HN24"/>
      <c r="HO24"/>
      <c r="HP24"/>
      <c r="HQ24"/>
      <c r="HR24"/>
      <c r="HS24"/>
      <c r="HT24"/>
      <c r="HU24"/>
      <c r="HV24"/>
    </row>
    <row r="25" spans="1:230" ht="30" customHeight="1" thickBot="1">
      <c r="A25" s="625"/>
      <c r="B25" s="899" t="str">
        <f>H10</f>
        <v>MiraVar 550 CV Primer White</v>
      </c>
      <c r="C25" s="900"/>
      <c r="D25" s="560"/>
      <c r="E25" s="678"/>
      <c r="F25" s="650"/>
      <c r="G25" s="651"/>
      <c r="H25" s="824" t="s">
        <v>282</v>
      </c>
      <c r="I25" s="645">
        <f>GA51</f>
        <v>0</v>
      </c>
      <c r="J25" s="646">
        <f>GB51</f>
        <v>0</v>
      </c>
      <c r="K25" s="625"/>
      <c r="L25" s="649"/>
      <c r="M25" s="828">
        <f t="shared" si="6"/>
      </c>
      <c r="N25" s="839" t="s">
        <v>282</v>
      </c>
      <c r="O25" s="842"/>
      <c r="P25" s="843">
        <f t="shared" si="3"/>
        <v>0</v>
      </c>
      <c r="Q25" s="642">
        <f t="shared" si="3"/>
        <v>0</v>
      </c>
      <c r="R25" s="634"/>
      <c r="S25" s="625"/>
      <c r="T25" s="625"/>
      <c r="U25" s="625"/>
      <c r="AM25"/>
      <c r="AP25" s="173"/>
      <c r="AS25" s="27"/>
      <c r="AT25" s="49"/>
      <c r="AW25" s="5"/>
      <c r="AX25" s="5"/>
      <c r="AY25" s="49"/>
      <c r="AZ25" s="27"/>
      <c r="BA25" s="49"/>
      <c r="BB25" s="49"/>
      <c r="BC25" s="49"/>
      <c r="BD25" s="192"/>
      <c r="BE25" s="192"/>
      <c r="BF25" s="49"/>
      <c r="BG25" s="225"/>
      <c r="BI25" s="225"/>
      <c r="BK25" s="5"/>
      <c r="BL25" s="5"/>
      <c r="BM25" s="5"/>
      <c r="BN25" s="150"/>
      <c r="BO25" s="150"/>
      <c r="BP25" s="156"/>
      <c r="BU25" s="5"/>
      <c r="BV25" s="5"/>
      <c r="BW25" s="5"/>
      <c r="BX25"/>
      <c r="BY25"/>
      <c r="DK25" s="67"/>
      <c r="DL25" s="67"/>
      <c r="DM25" s="67"/>
      <c r="DN25" s="68"/>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783"/>
      <c r="FD25" s="718" t="e">
        <f t="shared" si="7"/>
        <v>#VALUE!</v>
      </c>
      <c r="FE25" s="56"/>
      <c r="FF25" s="914"/>
      <c r="FG25" s="915"/>
      <c r="FH25" s="14"/>
      <c r="FI25" s="14"/>
      <c r="FJ25" s="14"/>
      <c r="FK25" s="14"/>
      <c r="FM25" s="685"/>
      <c r="FN25" s="719" t="s">
        <v>75</v>
      </c>
      <c r="FO25" s="708"/>
      <c r="FP25" s="148" t="s">
        <v>143</v>
      </c>
      <c r="FQ25" s="720" t="s">
        <v>11</v>
      </c>
      <c r="FR25" s="713">
        <f>Formulas!C49</f>
        <v>0</v>
      </c>
      <c r="FS25" s="887">
        <f t="shared" si="0"/>
      </c>
      <c r="FT25" s="714" t="e">
        <f t="shared" si="1"/>
        <v>#VALUE!</v>
      </c>
      <c r="FU25" s="109" t="e">
        <f t="shared" si="4"/>
        <v>#VALUE!</v>
      </c>
      <c r="FV25" s="126" t="e">
        <f t="shared" si="5"/>
        <v>#VALUE!</v>
      </c>
      <c r="FW25" s="173"/>
      <c r="FX25" s="178"/>
      <c r="FY25" s="5"/>
      <c r="FZ25" s="51"/>
      <c r="GA25" s="51"/>
      <c r="GB25" s="51"/>
      <c r="GC25" s="51"/>
      <c r="GD25" s="51"/>
      <c r="GE25" s="51"/>
      <c r="GF25" s="51"/>
      <c r="GG25" s="51"/>
      <c r="GH25" s="585"/>
      <c r="GI25" s="5"/>
      <c r="GJ25" s="5"/>
      <c r="GK25" s="5"/>
      <c r="HJ25"/>
      <c r="HK25"/>
      <c r="HL25"/>
      <c r="HM25"/>
      <c r="HN25"/>
      <c r="HO25"/>
      <c r="HP25"/>
      <c r="HQ25"/>
      <c r="HR25"/>
      <c r="HS25"/>
      <c r="HT25"/>
      <c r="HU25"/>
      <c r="HV25"/>
    </row>
    <row r="26" spans="1:230" ht="30" customHeight="1">
      <c r="A26" s="625"/>
      <c r="B26" s="622" t="s">
        <v>317</v>
      </c>
      <c r="C26" s="829">
        <f>$HG$22</f>
        <v>4</v>
      </c>
      <c r="D26" s="560"/>
      <c r="E26" s="678"/>
      <c r="F26" s="652" t="s">
        <v>34</v>
      </c>
      <c r="G26" s="653"/>
      <c r="H26" s="654" t="s">
        <v>49</v>
      </c>
      <c r="I26" s="655"/>
      <c r="J26" s="656"/>
      <c r="K26" s="625"/>
      <c r="L26" s="560"/>
      <c r="M26" s="657"/>
      <c r="N26" s="841" t="s">
        <v>49</v>
      </c>
      <c r="O26" s="846"/>
      <c r="P26" s="847"/>
      <c r="Q26" s="840"/>
      <c r="R26" s="560"/>
      <c r="S26" s="625"/>
      <c r="T26" s="625"/>
      <c r="U26" s="625"/>
      <c r="AM26"/>
      <c r="AP26" s="173"/>
      <c r="AS26" s="27"/>
      <c r="AT26" s="49"/>
      <c r="AW26" s="5"/>
      <c r="AX26" s="5"/>
      <c r="AY26" s="49"/>
      <c r="AZ26" s="27"/>
      <c r="BA26" s="49"/>
      <c r="BB26" s="49"/>
      <c r="BC26" s="49"/>
      <c r="BD26" s="192"/>
      <c r="BE26" s="192"/>
      <c r="BF26" s="49"/>
      <c r="BG26" s="225"/>
      <c r="BI26" s="225"/>
      <c r="BK26" s="5"/>
      <c r="BL26" s="5"/>
      <c r="BM26" s="5"/>
      <c r="BN26" s="150"/>
      <c r="BO26" s="150"/>
      <c r="BP26" s="156"/>
      <c r="BU26" s="5"/>
      <c r="BV26" s="5"/>
      <c r="BW26" s="5"/>
      <c r="BX26"/>
      <c r="BY26"/>
      <c r="DK26" s="67"/>
      <c r="DL26" s="67"/>
      <c r="DM26" s="67"/>
      <c r="DN26" s="68"/>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783"/>
      <c r="FD26" s="718" t="e">
        <f t="shared" si="7"/>
        <v>#VALUE!</v>
      </c>
      <c r="FE26" s="56"/>
      <c r="FF26" s="721" t="s">
        <v>11</v>
      </c>
      <c r="FG26" s="43">
        <v>25.68</v>
      </c>
      <c r="FH26" s="14"/>
      <c r="FI26" s="14"/>
      <c r="FJ26" s="14"/>
      <c r="FK26" s="14"/>
      <c r="FM26" s="685"/>
      <c r="FN26" s="102">
        <v>28.077</v>
      </c>
      <c r="FO26" s="722" t="s">
        <v>196</v>
      </c>
      <c r="FP26" s="714" t="e">
        <f aca="true" t="shared" si="8" ref="FP26:FP31">FT26/FN26</f>
        <v>#VALUE!</v>
      </c>
      <c r="FQ26" s="722" t="s">
        <v>196</v>
      </c>
      <c r="FR26" s="713">
        <f>Formulas!C50</f>
        <v>0</v>
      </c>
      <c r="FS26" s="887">
        <f t="shared" si="0"/>
      </c>
      <c r="FT26" s="105" t="e">
        <f t="shared" si="1"/>
        <v>#VALUE!</v>
      </c>
      <c r="FU26" s="565" t="e">
        <f t="shared" si="4"/>
        <v>#VALUE!</v>
      </c>
      <c r="FV26" s="687" t="e">
        <f t="shared" si="5"/>
        <v>#VALUE!</v>
      </c>
      <c r="FW26" s="173"/>
      <c r="FX26" s="178"/>
      <c r="FY26" s="5"/>
      <c r="FZ26" s="51"/>
      <c r="GA26" s="51"/>
      <c r="GB26" s="51"/>
      <c r="GC26" s="51"/>
      <c r="GD26" s="51"/>
      <c r="GE26" s="51"/>
      <c r="GF26" s="51"/>
      <c r="GG26" s="51"/>
      <c r="GH26" s="585"/>
      <c r="GI26" s="5"/>
      <c r="GJ26" s="5"/>
      <c r="GK26" s="5"/>
      <c r="HJ26"/>
      <c r="HK26"/>
      <c r="HL26"/>
      <c r="HM26"/>
      <c r="HN26"/>
      <c r="HO26"/>
      <c r="HP26"/>
      <c r="HQ26"/>
      <c r="HR26"/>
      <c r="HS26"/>
      <c r="HT26"/>
      <c r="HU26"/>
      <c r="HV26"/>
    </row>
    <row r="27" spans="1:230" ht="30" customHeight="1">
      <c r="A27" s="625"/>
      <c r="B27" s="623" t="s">
        <v>286</v>
      </c>
      <c r="C27" s="624">
        <f>C26/128</f>
        <v>0.03125</v>
      </c>
      <c r="D27" s="560"/>
      <c r="E27" s="678"/>
      <c r="F27" s="827"/>
      <c r="G27" s="658">
        <f>Formulas!C50</f>
        <v>0</v>
      </c>
      <c r="H27" s="621" t="s">
        <v>196</v>
      </c>
      <c r="I27" s="832">
        <f aca="true" t="shared" si="9" ref="I27:J32">GA52</f>
        <v>0</v>
      </c>
      <c r="J27" s="659">
        <f t="shared" si="9"/>
        <v>0</v>
      </c>
      <c r="K27" s="625"/>
      <c r="L27" s="649"/>
      <c r="M27" s="834">
        <f aca="true" t="shared" si="10" ref="M27:M32">IF($FJ$14&gt;236,"",GL51)</f>
      </c>
      <c r="N27" s="660" t="s">
        <v>280</v>
      </c>
      <c r="O27" s="844"/>
      <c r="P27" s="845">
        <f aca="true" t="shared" si="11" ref="P27:Q32">GQ51</f>
        <v>0</v>
      </c>
      <c r="Q27" s="642">
        <f t="shared" si="11"/>
        <v>0</v>
      </c>
      <c r="R27" s="560"/>
      <c r="S27" s="625"/>
      <c r="T27" s="625"/>
      <c r="U27" s="625"/>
      <c r="AM27"/>
      <c r="AP27" s="173"/>
      <c r="AS27" s="27"/>
      <c r="AT27" s="49"/>
      <c r="AW27" s="5"/>
      <c r="AX27" s="5"/>
      <c r="AY27" s="49"/>
      <c r="AZ27" s="27"/>
      <c r="BA27" s="49"/>
      <c r="BB27" s="49"/>
      <c r="BC27" s="49"/>
      <c r="BD27" s="192"/>
      <c r="BE27" s="192"/>
      <c r="BF27" s="49"/>
      <c r="BG27" s="225"/>
      <c r="BI27" s="225"/>
      <c r="BK27" s="5"/>
      <c r="BL27" s="5"/>
      <c r="BM27" s="5"/>
      <c r="BN27" s="150"/>
      <c r="BO27" s="150"/>
      <c r="BP27" s="156"/>
      <c r="BU27" s="5"/>
      <c r="BV27" s="5"/>
      <c r="BW27" s="5"/>
      <c r="BX27"/>
      <c r="BY27"/>
      <c r="DK27" s="67"/>
      <c r="DL27" s="67"/>
      <c r="DM27" s="67"/>
      <c r="DN27" s="68"/>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783"/>
      <c r="FD27" s="718" t="e">
        <f t="shared" si="7"/>
        <v>#VALUE!</v>
      </c>
      <c r="FE27" s="56"/>
      <c r="FF27" s="721" t="s">
        <v>23</v>
      </c>
      <c r="FG27" s="43">
        <v>24.5</v>
      </c>
      <c r="FH27" s="14"/>
      <c r="FI27" s="14"/>
      <c r="FJ27" s="14"/>
      <c r="FK27" s="14"/>
      <c r="FM27" s="685"/>
      <c r="FN27" s="102">
        <v>27.797</v>
      </c>
      <c r="FO27" s="723" t="s">
        <v>19</v>
      </c>
      <c r="FP27" s="714" t="e">
        <f t="shared" si="8"/>
        <v>#VALUE!</v>
      </c>
      <c r="FQ27" s="723" t="s">
        <v>19</v>
      </c>
      <c r="FR27" s="713">
        <f>Formulas!C51</f>
        <v>0</v>
      </c>
      <c r="FS27" s="887">
        <f t="shared" si="0"/>
      </c>
      <c r="FT27" s="105" t="e">
        <f t="shared" si="1"/>
        <v>#VALUE!</v>
      </c>
      <c r="FU27" s="565" t="e">
        <f t="shared" si="4"/>
        <v>#VALUE!</v>
      </c>
      <c r="FV27" s="687" t="e">
        <f t="shared" si="5"/>
        <v>#VALUE!</v>
      </c>
      <c r="FW27" s="173"/>
      <c r="FX27" s="178"/>
      <c r="FY27" s="5"/>
      <c r="FZ27" s="51"/>
      <c r="GA27" s="51"/>
      <c r="GB27" s="51"/>
      <c r="GC27" s="51"/>
      <c r="GD27" s="51"/>
      <c r="GE27" s="51"/>
      <c r="GF27" s="51"/>
      <c r="GG27" s="51"/>
      <c r="GH27" s="585"/>
      <c r="GI27" s="5"/>
      <c r="GJ27" s="5"/>
      <c r="GK27" s="5"/>
      <c r="HJ27"/>
      <c r="HK27"/>
      <c r="HL27"/>
      <c r="HM27"/>
      <c r="HN27"/>
      <c r="HO27"/>
      <c r="HP27"/>
      <c r="HQ27"/>
      <c r="HR27"/>
      <c r="HS27"/>
      <c r="HT27"/>
      <c r="HU27"/>
      <c r="HV27"/>
    </row>
    <row r="28" spans="1:230" ht="30" customHeight="1" thickBot="1">
      <c r="A28" s="625"/>
      <c r="B28" s="575" t="s">
        <v>292</v>
      </c>
      <c r="C28" s="830" t="e">
        <f>IF($GQ$60=1,SUM($GQ$36:$GQ$50)/$GQ$58,SUM($GC$37:$GC$51)/$GC$59)</f>
        <v>#DIV/0!</v>
      </c>
      <c r="D28" s="560"/>
      <c r="E28" s="678"/>
      <c r="F28" s="637"/>
      <c r="G28" s="658">
        <f>Formulas!C51</f>
        <v>0</v>
      </c>
      <c r="H28" s="621" t="s">
        <v>19</v>
      </c>
      <c r="I28" s="832">
        <f t="shared" si="9"/>
        <v>0</v>
      </c>
      <c r="J28" s="661">
        <f t="shared" si="9"/>
        <v>0</v>
      </c>
      <c r="K28" s="625"/>
      <c r="L28" s="649"/>
      <c r="M28" s="834">
        <f t="shared" si="10"/>
      </c>
      <c r="N28" s="654" t="s">
        <v>19</v>
      </c>
      <c r="O28" s="619"/>
      <c r="P28" s="284">
        <f t="shared" si="11"/>
        <v>0</v>
      </c>
      <c r="Q28" s="642">
        <f t="shared" si="11"/>
        <v>0</v>
      </c>
      <c r="R28" s="560"/>
      <c r="S28" s="625"/>
      <c r="T28" s="625"/>
      <c r="U28" s="625"/>
      <c r="AM28"/>
      <c r="AP28" s="173"/>
      <c r="AQ28" s="138"/>
      <c r="AS28" s="27"/>
      <c r="AT28" s="49"/>
      <c r="AW28" s="5"/>
      <c r="AX28" s="5"/>
      <c r="AY28" s="49"/>
      <c r="AZ28" s="27"/>
      <c r="BA28" s="49"/>
      <c r="BB28" s="49"/>
      <c r="BC28" s="49"/>
      <c r="BD28" s="192"/>
      <c r="BE28" s="192"/>
      <c r="BF28" s="49"/>
      <c r="BG28" s="225"/>
      <c r="BI28" s="225"/>
      <c r="BK28" s="5"/>
      <c r="BL28" s="5"/>
      <c r="BM28" s="5"/>
      <c r="BN28" s="150"/>
      <c r="BO28" s="150"/>
      <c r="BP28" s="156"/>
      <c r="BU28" s="5"/>
      <c r="BV28" s="5"/>
      <c r="BW28" s="5"/>
      <c r="BX28"/>
      <c r="BY28"/>
      <c r="DK28" s="67"/>
      <c r="DL28" s="67"/>
      <c r="DM28" s="67"/>
      <c r="DN28" s="68"/>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783"/>
      <c r="FD28" s="718" t="e">
        <f t="shared" si="7"/>
        <v>#VALUE!</v>
      </c>
      <c r="FE28" s="56"/>
      <c r="FF28" s="14"/>
      <c r="FG28" s="14"/>
      <c r="FH28" s="14"/>
      <c r="FI28" s="14"/>
      <c r="FJ28" s="14"/>
      <c r="FK28" s="14"/>
      <c r="FM28" s="685"/>
      <c r="FN28" s="102">
        <v>27.234</v>
      </c>
      <c r="FO28" s="723" t="s">
        <v>39</v>
      </c>
      <c r="FP28" s="714" t="e">
        <f t="shared" si="8"/>
        <v>#VALUE!</v>
      </c>
      <c r="FQ28" s="723" t="s">
        <v>39</v>
      </c>
      <c r="FR28" s="713">
        <f>Formulas!C52</f>
        <v>0</v>
      </c>
      <c r="FS28" s="887">
        <f t="shared" si="0"/>
      </c>
      <c r="FT28" s="105" t="e">
        <f t="shared" si="1"/>
        <v>#VALUE!</v>
      </c>
      <c r="FU28" s="565" t="e">
        <f t="shared" si="4"/>
        <v>#VALUE!</v>
      </c>
      <c r="FV28" s="687" t="e">
        <f t="shared" si="5"/>
        <v>#VALUE!</v>
      </c>
      <c r="FW28" s="173"/>
      <c r="FX28" s="178"/>
      <c r="FY28" s="5"/>
      <c r="FZ28" s="51"/>
      <c r="GA28" s="51"/>
      <c r="GB28" s="51"/>
      <c r="GC28" s="51"/>
      <c r="GD28" s="51"/>
      <c r="GE28" s="51"/>
      <c r="HJ28"/>
      <c r="HK28"/>
      <c r="HL28"/>
      <c r="HM28"/>
      <c r="HN28"/>
      <c r="HO28"/>
      <c r="HP28"/>
      <c r="HQ28"/>
      <c r="HR28"/>
      <c r="HS28"/>
      <c r="HT28"/>
      <c r="HU28"/>
      <c r="HV28"/>
    </row>
    <row r="29" spans="1:230" ht="30" customHeight="1" thickBot="1">
      <c r="A29" s="625"/>
      <c r="B29" s="577" t="s">
        <v>293</v>
      </c>
      <c r="C29" s="830" t="e">
        <f>IF($GQ$60=1,SUM($GQ$51:$GQ$56)/$GQ$58,SUM($GC$52:$GC$57)/$GC$59)</f>
        <v>#DIV/0!</v>
      </c>
      <c r="D29" s="560"/>
      <c r="E29" s="678"/>
      <c r="F29" s="637"/>
      <c r="G29" s="658">
        <f>Formulas!C52</f>
        <v>0</v>
      </c>
      <c r="H29" s="621" t="s">
        <v>39</v>
      </c>
      <c r="I29" s="832">
        <f t="shared" si="9"/>
        <v>0</v>
      </c>
      <c r="J29" s="661">
        <f t="shared" si="9"/>
        <v>0</v>
      </c>
      <c r="K29" s="625"/>
      <c r="L29" s="649"/>
      <c r="M29" s="834">
        <f t="shared" si="10"/>
      </c>
      <c r="N29" s="654" t="s">
        <v>39</v>
      </c>
      <c r="O29" s="620"/>
      <c r="P29" s="284">
        <f t="shared" si="11"/>
        <v>0</v>
      </c>
      <c r="Q29" s="642">
        <f t="shared" si="11"/>
        <v>0</v>
      </c>
      <c r="R29" s="560"/>
      <c r="S29" s="625"/>
      <c r="T29" s="625"/>
      <c r="U29" s="625"/>
      <c r="AM29"/>
      <c r="AO29" s="138"/>
      <c r="AP29" s="173"/>
      <c r="AQ29" s="138"/>
      <c r="AS29" s="27"/>
      <c r="AT29" s="49"/>
      <c r="AW29" s="5"/>
      <c r="AX29" s="5"/>
      <c r="AY29" s="49"/>
      <c r="AZ29" s="5"/>
      <c r="BA29" s="5"/>
      <c r="BB29" s="5"/>
      <c r="BC29" s="5"/>
      <c r="BD29" s="5"/>
      <c r="BG29" s="153"/>
      <c r="BH29" s="153"/>
      <c r="BI29" s="225"/>
      <c r="BK29" s="5"/>
      <c r="BL29" s="5"/>
      <c r="BM29" s="5"/>
      <c r="BN29" s="150"/>
      <c r="BO29" s="150"/>
      <c r="BP29" s="156"/>
      <c r="BU29" s="5"/>
      <c r="BV29" s="5"/>
      <c r="BW29" s="5"/>
      <c r="BX29"/>
      <c r="BY29"/>
      <c r="DK29" s="67"/>
      <c r="DL29" s="67"/>
      <c r="DM29" s="67"/>
      <c r="DN29" s="68"/>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783"/>
      <c r="FD29" s="718" t="e">
        <f t="shared" si="7"/>
        <v>#VALUE!</v>
      </c>
      <c r="FE29" s="56"/>
      <c r="FF29" s="2" t="s">
        <v>47</v>
      </c>
      <c r="FG29" s="6" t="s">
        <v>12</v>
      </c>
      <c r="FH29" s="14"/>
      <c r="FI29" s="14"/>
      <c r="FJ29" s="14"/>
      <c r="FK29" s="14"/>
      <c r="FM29" s="685"/>
      <c r="FN29" s="102">
        <v>27.858</v>
      </c>
      <c r="FO29" s="723" t="s">
        <v>40</v>
      </c>
      <c r="FP29" s="714" t="e">
        <f t="shared" si="8"/>
        <v>#VALUE!</v>
      </c>
      <c r="FQ29" s="723" t="s">
        <v>40</v>
      </c>
      <c r="FR29" s="713">
        <f>Formulas!C53</f>
        <v>0</v>
      </c>
      <c r="FS29" s="887">
        <f t="shared" si="0"/>
      </c>
      <c r="FT29" s="105" t="e">
        <f t="shared" si="1"/>
        <v>#VALUE!</v>
      </c>
      <c r="FU29" s="565" t="e">
        <f t="shared" si="4"/>
        <v>#VALUE!</v>
      </c>
      <c r="FV29" s="687" t="e">
        <f t="shared" si="5"/>
        <v>#VALUE!</v>
      </c>
      <c r="FW29" s="173"/>
      <c r="FX29" s="178"/>
      <c r="FY29" s="5"/>
      <c r="FZ29" s="51"/>
      <c r="GA29" s="51"/>
      <c r="GB29" s="51"/>
      <c r="GC29" s="51"/>
      <c r="GD29" s="51"/>
      <c r="GE29" s="51"/>
      <c r="GW29" s="957" t="s">
        <v>299</v>
      </c>
      <c r="GX29" s="958"/>
      <c r="GY29" s="595" t="s">
        <v>300</v>
      </c>
      <c r="HA29" s="177"/>
      <c r="HB29" s="5"/>
      <c r="HC29" s="5"/>
      <c r="HG29" s="724"/>
      <c r="HH29" s="725" t="s">
        <v>290</v>
      </c>
      <c r="HI29" s="726" t="s">
        <v>291</v>
      </c>
      <c r="HJ29"/>
      <c r="HK29"/>
      <c r="HL29"/>
      <c r="HM29"/>
      <c r="HN29"/>
      <c r="HO29"/>
      <c r="HP29"/>
      <c r="HQ29"/>
      <c r="HR29"/>
      <c r="HS29"/>
      <c r="HT29"/>
      <c r="HU29"/>
      <c r="HV29"/>
    </row>
    <row r="30" spans="1:230" ht="30" customHeight="1">
      <c r="A30" s="625"/>
      <c r="B30" s="578"/>
      <c r="C30" s="579"/>
      <c r="D30" s="560"/>
      <c r="E30" s="678"/>
      <c r="F30" s="637"/>
      <c r="G30" s="658">
        <f>Formulas!C53</f>
        <v>0</v>
      </c>
      <c r="H30" s="621" t="s">
        <v>40</v>
      </c>
      <c r="I30" s="832">
        <f t="shared" si="9"/>
        <v>0</v>
      </c>
      <c r="J30" s="661">
        <f t="shared" si="9"/>
        <v>0</v>
      </c>
      <c r="K30" s="625"/>
      <c r="L30" s="649"/>
      <c r="M30" s="834">
        <f t="shared" si="10"/>
      </c>
      <c r="N30" s="654" t="s">
        <v>40</v>
      </c>
      <c r="O30" s="620"/>
      <c r="P30" s="284">
        <f t="shared" si="11"/>
        <v>0</v>
      </c>
      <c r="Q30" s="642">
        <f t="shared" si="11"/>
        <v>0</v>
      </c>
      <c r="R30" s="681"/>
      <c r="S30" s="625"/>
      <c r="T30" s="625"/>
      <c r="U30" s="625"/>
      <c r="AM30"/>
      <c r="AP30" s="173"/>
      <c r="AQ30" s="138"/>
      <c r="AS30" s="27"/>
      <c r="AT30" s="49"/>
      <c r="AW30" s="5"/>
      <c r="AX30" s="5"/>
      <c r="AY30" s="49"/>
      <c r="AZ30" s="5"/>
      <c r="BA30" s="49"/>
      <c r="BB30" s="49"/>
      <c r="BC30" s="5"/>
      <c r="BD30" s="5"/>
      <c r="BF30" s="49"/>
      <c r="BG30" s="153"/>
      <c r="BH30" s="154"/>
      <c r="BK30" s="5"/>
      <c r="BL30" s="5"/>
      <c r="BM30" s="5"/>
      <c r="BN30" s="150"/>
      <c r="BO30" s="150"/>
      <c r="BP30" s="156"/>
      <c r="BU30" s="5"/>
      <c r="BV30" s="5"/>
      <c r="BW30" s="5"/>
      <c r="BX30"/>
      <c r="BY30"/>
      <c r="DK30" s="67"/>
      <c r="DL30" s="67"/>
      <c r="DM30" s="67"/>
      <c r="DN30" s="68"/>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783"/>
      <c r="FD30" s="718" t="e">
        <f t="shared" si="7"/>
        <v>#VALUE!</v>
      </c>
      <c r="FE30" s="56"/>
      <c r="FF30" s="25" t="s">
        <v>196</v>
      </c>
      <c r="FG30" s="102">
        <v>28.077</v>
      </c>
      <c r="FH30" s="14"/>
      <c r="FI30" s="14"/>
      <c r="FJ30" s="14"/>
      <c r="FK30" s="14"/>
      <c r="FM30" s="685"/>
      <c r="FN30" s="102">
        <v>28.604</v>
      </c>
      <c r="FO30" s="723" t="s">
        <v>41</v>
      </c>
      <c r="FP30" s="714" t="e">
        <f t="shared" si="8"/>
        <v>#VALUE!</v>
      </c>
      <c r="FQ30" s="723" t="s">
        <v>41</v>
      </c>
      <c r="FR30" s="713">
        <f>Formulas!C54</f>
        <v>0</v>
      </c>
      <c r="FS30" s="887">
        <f t="shared" si="0"/>
      </c>
      <c r="FT30" s="105" t="e">
        <f t="shared" si="1"/>
        <v>#VALUE!</v>
      </c>
      <c r="FU30" s="565" t="e">
        <f t="shared" si="4"/>
        <v>#VALUE!</v>
      </c>
      <c r="FV30" s="687" t="e">
        <f t="shared" si="5"/>
        <v>#VALUE!</v>
      </c>
      <c r="FW30" s="173"/>
      <c r="FX30" s="178"/>
      <c r="FY30" s="5"/>
      <c r="FZ30" s="51"/>
      <c r="GA30" s="51"/>
      <c r="GB30" s="51"/>
      <c r="GC30" s="51"/>
      <c r="GD30" s="51"/>
      <c r="GE30" s="51"/>
      <c r="GF30" s="959" t="s">
        <v>301</v>
      </c>
      <c r="GG30" s="960"/>
      <c r="GH30" s="960"/>
      <c r="GI30" s="960"/>
      <c r="GJ30" s="960"/>
      <c r="GK30" s="960"/>
      <c r="GL30" s="960"/>
      <c r="GM30" s="960"/>
      <c r="GN30" s="960"/>
      <c r="GO30" s="960"/>
      <c r="GP30" s="960"/>
      <c r="GQ30" s="960"/>
      <c r="GR30" s="961"/>
      <c r="GW30" s="596"/>
      <c r="GX30" s="596"/>
      <c r="GY30" s="597"/>
      <c r="HA30" s="5"/>
      <c r="HB30" s="5"/>
      <c r="HC30" s="5"/>
      <c r="HG30" s="596"/>
      <c r="HH30" s="596"/>
      <c r="HI30" s="597"/>
      <c r="HJ30"/>
      <c r="HK30"/>
      <c r="HL30"/>
      <c r="HM30"/>
      <c r="HN30"/>
      <c r="HO30"/>
      <c r="HP30"/>
      <c r="HQ30"/>
      <c r="HR30"/>
      <c r="HS30"/>
      <c r="HT30"/>
      <c r="HU30"/>
      <c r="HV30"/>
    </row>
    <row r="31" spans="1:230" ht="30" customHeight="1" thickBot="1">
      <c r="A31" s="625"/>
      <c r="B31" s="580"/>
      <c r="C31" s="576"/>
      <c r="D31" s="560"/>
      <c r="E31" s="678"/>
      <c r="F31" s="637"/>
      <c r="G31" s="658">
        <f>Formulas!C54</f>
        <v>0</v>
      </c>
      <c r="H31" s="621" t="s">
        <v>41</v>
      </c>
      <c r="I31" s="832">
        <f t="shared" si="9"/>
        <v>0</v>
      </c>
      <c r="J31" s="661">
        <f t="shared" si="9"/>
        <v>0</v>
      </c>
      <c r="K31" s="625"/>
      <c r="L31" s="649"/>
      <c r="M31" s="834">
        <f t="shared" si="10"/>
      </c>
      <c r="N31" s="654" t="s">
        <v>41</v>
      </c>
      <c r="O31" s="620"/>
      <c r="P31" s="284">
        <f t="shared" si="11"/>
        <v>0</v>
      </c>
      <c r="Q31" s="642">
        <f t="shared" si="11"/>
        <v>0</v>
      </c>
      <c r="R31" s="682"/>
      <c r="S31" s="625"/>
      <c r="T31" s="625"/>
      <c r="U31" s="625"/>
      <c r="AM31"/>
      <c r="AP31" s="173"/>
      <c r="AQ31" s="138"/>
      <c r="AS31" s="27"/>
      <c r="AT31" s="49"/>
      <c r="AW31" s="5"/>
      <c r="AX31" s="5"/>
      <c r="AY31" s="49"/>
      <c r="AZ31" s="5"/>
      <c r="BA31" s="49"/>
      <c r="BB31" s="49"/>
      <c r="BC31" s="5"/>
      <c r="BD31" s="5"/>
      <c r="BF31" s="49"/>
      <c r="BK31" s="5"/>
      <c r="BL31" s="5"/>
      <c r="BM31" s="5"/>
      <c r="BN31" s="150"/>
      <c r="BO31" s="150"/>
      <c r="BP31" s="156"/>
      <c r="BU31" s="5"/>
      <c r="BV31" s="5"/>
      <c r="BW31" s="5"/>
      <c r="BX31"/>
      <c r="BY31"/>
      <c r="DK31" s="67"/>
      <c r="DL31" s="67"/>
      <c r="DM31" s="67"/>
      <c r="DN31" s="68"/>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783"/>
      <c r="FD31" s="718" t="e">
        <f t="shared" si="7"/>
        <v>#VALUE!</v>
      </c>
      <c r="FE31" s="56"/>
      <c r="FF31" s="25" t="s">
        <v>19</v>
      </c>
      <c r="FG31" s="102">
        <v>27.797</v>
      </c>
      <c r="FH31" s="14"/>
      <c r="FI31" s="14"/>
      <c r="FJ31" s="14"/>
      <c r="FK31" s="14"/>
      <c r="FM31" s="685"/>
      <c r="FN31" s="102">
        <v>24.395</v>
      </c>
      <c r="FO31" s="727" t="s">
        <v>20</v>
      </c>
      <c r="FP31" s="714" t="e">
        <f t="shared" si="8"/>
        <v>#VALUE!</v>
      </c>
      <c r="FQ31" s="728" t="s">
        <v>20</v>
      </c>
      <c r="FR31" s="729">
        <f>Formulas!C55</f>
        <v>0</v>
      </c>
      <c r="FS31" s="887">
        <f t="shared" si="0"/>
      </c>
      <c r="FT31" s="730" t="e">
        <f t="shared" si="1"/>
        <v>#VALUE!</v>
      </c>
      <c r="FU31" s="566" t="e">
        <f t="shared" si="4"/>
        <v>#VALUE!</v>
      </c>
      <c r="FV31" s="731" t="e">
        <f t="shared" si="5"/>
        <v>#VALUE!</v>
      </c>
      <c r="FW31" s="173"/>
      <c r="FX31" s="178"/>
      <c r="FY31" s="5"/>
      <c r="FZ31" s="51"/>
      <c r="GA31" s="51"/>
      <c r="GB31" s="51"/>
      <c r="GC31" s="51"/>
      <c r="GD31" s="51"/>
      <c r="GE31" s="51"/>
      <c r="GF31" s="962"/>
      <c r="GG31" s="963"/>
      <c r="GH31" s="963"/>
      <c r="GI31" s="963"/>
      <c r="GJ31" s="963"/>
      <c r="GK31" s="963"/>
      <c r="GL31" s="963"/>
      <c r="GM31" s="963"/>
      <c r="GN31" s="963"/>
      <c r="GO31" s="963"/>
      <c r="GP31" s="963"/>
      <c r="GQ31" s="963"/>
      <c r="GR31" s="964"/>
      <c r="GW31" s="854">
        <v>366001</v>
      </c>
      <c r="GX31" s="599" t="s">
        <v>305</v>
      </c>
      <c r="GY31" s="732">
        <v>23.654</v>
      </c>
      <c r="HA31" s="5"/>
      <c r="HB31" s="5"/>
      <c r="HC31" s="5"/>
      <c r="HG31" s="848">
        <v>366001</v>
      </c>
      <c r="HH31" s="599" t="s">
        <v>305</v>
      </c>
      <c r="HI31" s="733">
        <v>16</v>
      </c>
      <c r="HJ31"/>
      <c r="HK31"/>
      <c r="HL31"/>
      <c r="HM31"/>
      <c r="HN31"/>
      <c r="HO31"/>
      <c r="HP31"/>
      <c r="HQ31"/>
      <c r="HR31"/>
      <c r="HS31"/>
      <c r="HT31"/>
      <c r="HU31"/>
      <c r="HV31"/>
    </row>
    <row r="32" spans="1:230" ht="30" customHeight="1" thickBot="1">
      <c r="A32" s="625"/>
      <c r="B32" s="581" t="s">
        <v>294</v>
      </c>
      <c r="C32" s="831" t="e">
        <f>SUM(C28:C31)</f>
        <v>#DIV/0!</v>
      </c>
      <c r="D32" s="560"/>
      <c r="E32" s="678"/>
      <c r="F32" s="637"/>
      <c r="G32" s="658">
        <f>Formulas!C55</f>
        <v>0</v>
      </c>
      <c r="H32" s="621" t="s">
        <v>20</v>
      </c>
      <c r="I32" s="832">
        <f t="shared" si="9"/>
        <v>0</v>
      </c>
      <c r="J32" s="662">
        <f t="shared" si="9"/>
        <v>0</v>
      </c>
      <c r="K32" s="625"/>
      <c r="L32" s="649"/>
      <c r="M32" s="834">
        <f t="shared" si="10"/>
      </c>
      <c r="N32" s="663" t="s">
        <v>20</v>
      </c>
      <c r="O32" s="620"/>
      <c r="P32" s="284">
        <f t="shared" si="11"/>
        <v>0</v>
      </c>
      <c r="Q32" s="642">
        <f t="shared" si="11"/>
        <v>0</v>
      </c>
      <c r="R32" s="801"/>
      <c r="S32" s="625"/>
      <c r="T32" s="625"/>
      <c r="U32" s="625"/>
      <c r="AM32"/>
      <c r="AQ32" s="138"/>
      <c r="AS32" s="27"/>
      <c r="AT32" s="49"/>
      <c r="AW32" s="5"/>
      <c r="AX32" s="5"/>
      <c r="AY32" s="49"/>
      <c r="AZ32" s="5"/>
      <c r="BA32" s="49"/>
      <c r="BB32" s="49"/>
      <c r="BC32" s="5"/>
      <c r="BD32" s="5"/>
      <c r="BF32" s="49"/>
      <c r="BK32" s="5"/>
      <c r="BL32" s="5"/>
      <c r="BM32" s="5"/>
      <c r="BN32" s="150"/>
      <c r="BO32" s="150"/>
      <c r="BP32" s="156"/>
      <c r="BU32" s="5"/>
      <c r="BV32" s="5"/>
      <c r="BW32" s="5"/>
      <c r="BX32"/>
      <c r="BY32"/>
      <c r="DK32" s="67"/>
      <c r="DL32" s="67"/>
      <c r="DM32" s="67"/>
      <c r="DN32" s="68"/>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783"/>
      <c r="FD32" s="718" t="e">
        <f t="shared" si="7"/>
        <v>#VALUE!</v>
      </c>
      <c r="FE32" s="56"/>
      <c r="FF32" s="25" t="s">
        <v>39</v>
      </c>
      <c r="FG32" s="102">
        <v>27.234</v>
      </c>
      <c r="FH32" s="14"/>
      <c r="FI32" s="14"/>
      <c r="FJ32" s="14"/>
      <c r="FK32" s="14"/>
      <c r="FM32" s="685"/>
      <c r="FO32" s="444" t="s">
        <v>144</v>
      </c>
      <c r="FP32" s="177" t="e">
        <f>SUM(FP26:FP31)</f>
        <v>#VALUE!</v>
      </c>
      <c r="FT32" s="69" t="e">
        <f>SUM(FT5:FT25)+FP32</f>
        <v>#VALUE!</v>
      </c>
      <c r="FW32" s="734"/>
      <c r="FX32" s="182"/>
      <c r="FY32" s="125"/>
      <c r="FZ32" s="125"/>
      <c r="GA32" s="125"/>
      <c r="GB32" s="125"/>
      <c r="GC32" s="125"/>
      <c r="GD32" s="125"/>
      <c r="GE32" s="125"/>
      <c r="GF32" s="69"/>
      <c r="GG32" s="735" t="s">
        <v>78</v>
      </c>
      <c r="GH32" s="198" t="s">
        <v>24</v>
      </c>
      <c r="GI32" s="736" t="s">
        <v>70</v>
      </c>
      <c r="GJ32" s="198"/>
      <c r="GK32" s="186" t="s">
        <v>308</v>
      </c>
      <c r="GP32" s="605" t="s">
        <v>309</v>
      </c>
      <c r="GQ32" s="737" t="s">
        <v>321</v>
      </c>
      <c r="GW32" s="854">
        <v>301004</v>
      </c>
      <c r="GX32" s="599" t="s">
        <v>304</v>
      </c>
      <c r="GY32" s="732">
        <v>26.648</v>
      </c>
      <c r="HA32" s="5"/>
      <c r="HB32" s="5"/>
      <c r="HC32" s="5"/>
      <c r="HG32" s="848">
        <v>301004</v>
      </c>
      <c r="HH32" s="599" t="s">
        <v>304</v>
      </c>
      <c r="HI32" s="733">
        <v>16</v>
      </c>
      <c r="HJ32"/>
      <c r="HK32"/>
      <c r="HL32"/>
      <c r="HM32"/>
      <c r="HN32"/>
      <c r="HO32"/>
      <c r="HP32"/>
      <c r="HQ32"/>
      <c r="HR32"/>
      <c r="HS32"/>
      <c r="HT32"/>
      <c r="HU32"/>
      <c r="HV32"/>
    </row>
    <row r="33" spans="1:230" ht="30" customHeight="1" thickBot="1">
      <c r="A33" s="625"/>
      <c r="D33" s="560"/>
      <c r="E33" s="678"/>
      <c r="F33" s="664"/>
      <c r="G33" s="665" t="s">
        <v>50</v>
      </c>
      <c r="H33" s="666" t="s">
        <v>318</v>
      </c>
      <c r="I33" s="833">
        <f>SUM(I27:I32)</f>
        <v>0</v>
      </c>
      <c r="J33" s="667"/>
      <c r="K33" s="625"/>
      <c r="L33" s="649"/>
      <c r="M33" s="668"/>
      <c r="N33" s="669" t="s">
        <v>49</v>
      </c>
      <c r="O33" s="670"/>
      <c r="P33" s="615"/>
      <c r="Q33" s="642">
        <f>GR57</f>
        <v>0</v>
      </c>
      <c r="R33" s="683"/>
      <c r="S33" s="625"/>
      <c r="T33" s="625"/>
      <c r="U33" s="625"/>
      <c r="AM33"/>
      <c r="AQ33" s="138"/>
      <c r="AS33" s="27"/>
      <c r="AT33" s="49"/>
      <c r="AW33" s="5"/>
      <c r="AX33" s="5"/>
      <c r="AY33" s="5"/>
      <c r="AZ33" s="5"/>
      <c r="BA33" s="49"/>
      <c r="BB33" s="49"/>
      <c r="BC33" s="5"/>
      <c r="BD33" s="5"/>
      <c r="BF33" s="49"/>
      <c r="BK33" s="5"/>
      <c r="BL33" s="5"/>
      <c r="BM33" s="5"/>
      <c r="BN33" s="150"/>
      <c r="BO33" s="150"/>
      <c r="BP33" s="156"/>
      <c r="BU33" s="5"/>
      <c r="BV33" s="5"/>
      <c r="BW33" s="5"/>
      <c r="BX33"/>
      <c r="BY33"/>
      <c r="DK33" s="67"/>
      <c r="DL33" s="67"/>
      <c r="DM33" s="67"/>
      <c r="DN33" s="68"/>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783"/>
      <c r="FD33" s="718" t="e">
        <f t="shared" si="7"/>
        <v>#VALUE!</v>
      </c>
      <c r="FE33" s="56"/>
      <c r="FF33" s="25" t="s">
        <v>40</v>
      </c>
      <c r="FG33" s="102">
        <v>27.858</v>
      </c>
      <c r="FH33" s="14"/>
      <c r="FI33" s="14"/>
      <c r="FJ33" s="14"/>
      <c r="FK33" s="14"/>
      <c r="FM33" s="685"/>
      <c r="FP33" s="735" t="s">
        <v>78</v>
      </c>
      <c r="FQ33" s="198" t="s">
        <v>24</v>
      </c>
      <c r="FR33" s="736" t="s">
        <v>70</v>
      </c>
      <c r="FS33" s="198"/>
      <c r="FT33" s="186" t="s">
        <v>74</v>
      </c>
      <c r="FU33" s="738"/>
      <c r="FV33" s="116" t="s">
        <v>85</v>
      </c>
      <c r="FW33" s="739"/>
      <c r="FX33" s="51"/>
      <c r="FY33" s="186"/>
      <c r="FZ33" s="738"/>
      <c r="GA33" s="188" t="s">
        <v>85</v>
      </c>
      <c r="GB33" s="740"/>
      <c r="GC33" s="51"/>
      <c r="GD33" s="51"/>
      <c r="GE33" s="51"/>
      <c r="GF33" s="69"/>
      <c r="GG33" s="490" t="s">
        <v>91</v>
      </c>
      <c r="GH33" s="586" t="s">
        <v>32</v>
      </c>
      <c r="GI33" s="9" t="s">
        <v>31</v>
      </c>
      <c r="GJ33" s="586"/>
      <c r="GK33" s="586" t="s">
        <v>30</v>
      </c>
      <c r="GL33" s="965" t="s">
        <v>302</v>
      </c>
      <c r="GM33" s="741"/>
      <c r="GP33" s="586" t="s">
        <v>30</v>
      </c>
      <c r="GR33" s="68" t="s">
        <v>311</v>
      </c>
      <c r="GW33" s="854">
        <v>363000</v>
      </c>
      <c r="GX33" s="599" t="s">
        <v>289</v>
      </c>
      <c r="GY33" s="742">
        <v>23.707269375</v>
      </c>
      <c r="HA33" s="691"/>
      <c r="HB33" s="5"/>
      <c r="HC33" s="5"/>
      <c r="HG33" s="848">
        <v>363000</v>
      </c>
      <c r="HH33" s="599" t="s">
        <v>289</v>
      </c>
      <c r="HI33" s="733">
        <v>16</v>
      </c>
      <c r="HJ33"/>
      <c r="HK33"/>
      <c r="HL33"/>
      <c r="HM33"/>
      <c r="HN33"/>
      <c r="HO33"/>
      <c r="HP33"/>
      <c r="HQ33"/>
      <c r="HR33"/>
      <c r="HS33"/>
      <c r="HT33"/>
      <c r="HU33"/>
      <c r="HV33"/>
    </row>
    <row r="34" spans="1:230" ht="30" customHeight="1" thickBot="1">
      <c r="A34" s="625"/>
      <c r="B34" s="974" t="s">
        <v>65</v>
      </c>
      <c r="C34" s="975"/>
      <c r="D34" s="560"/>
      <c r="E34" s="678"/>
      <c r="F34" s="671"/>
      <c r="G34" s="672" t="s">
        <v>103</v>
      </c>
      <c r="H34" s="919" t="s">
        <v>319</v>
      </c>
      <c r="I34" s="919"/>
      <c r="J34" s="673" t="e">
        <f>FD44</f>
        <v>#VALUE!</v>
      </c>
      <c r="K34" s="625"/>
      <c r="L34" s="649"/>
      <c r="M34" s="674">
        <f>SUM(M10:M33)</f>
        <v>0</v>
      </c>
      <c r="N34" s="675" t="s">
        <v>312</v>
      </c>
      <c r="O34" s="676">
        <f>SUM(O10:O33)</f>
        <v>0</v>
      </c>
      <c r="P34" s="676">
        <f>GQ58</f>
        <v>0</v>
      </c>
      <c r="Q34" s="677">
        <f>SUM(Q10:Q33)</f>
        <v>0</v>
      </c>
      <c r="R34" s="815"/>
      <c r="S34" s="625"/>
      <c r="T34" s="625"/>
      <c r="U34" s="625"/>
      <c r="AM34"/>
      <c r="AQ34" s="138"/>
      <c r="AS34" s="27"/>
      <c r="AT34" s="49"/>
      <c r="AW34" s="5"/>
      <c r="AX34" s="5"/>
      <c r="AY34" s="5"/>
      <c r="AZ34" s="5"/>
      <c r="BA34" s="49"/>
      <c r="BB34" s="49"/>
      <c r="BC34" s="5"/>
      <c r="BD34" s="5"/>
      <c r="BF34" s="49"/>
      <c r="BK34" s="5"/>
      <c r="BL34" s="5"/>
      <c r="BM34" s="5"/>
      <c r="BN34" s="150"/>
      <c r="BO34" s="150"/>
      <c r="BP34" s="156"/>
      <c r="BU34" s="5"/>
      <c r="BV34" s="5"/>
      <c r="BW34" s="5"/>
      <c r="BX34"/>
      <c r="BY34"/>
      <c r="DK34" s="67"/>
      <c r="DL34" s="67"/>
      <c r="DM34" s="67"/>
      <c r="DN34" s="68"/>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783"/>
      <c r="FD34" s="718" t="e">
        <f t="shared" si="7"/>
        <v>#VALUE!</v>
      </c>
      <c r="FE34" s="56"/>
      <c r="FF34" s="25" t="s">
        <v>41</v>
      </c>
      <c r="FG34" s="102">
        <v>28.604</v>
      </c>
      <c r="FH34" s="14"/>
      <c r="FI34" s="14"/>
      <c r="FJ34" s="14"/>
      <c r="FK34" s="14"/>
      <c r="FM34" s="685"/>
      <c r="FN34" s="69" t="s">
        <v>87</v>
      </c>
      <c r="FP34" s="490" t="s">
        <v>91</v>
      </c>
      <c r="FQ34" s="586" t="s">
        <v>32</v>
      </c>
      <c r="FR34" s="9" t="s">
        <v>31</v>
      </c>
      <c r="FS34" s="586"/>
      <c r="FT34" s="586" t="s">
        <v>30</v>
      </c>
      <c r="FU34" s="121" t="s">
        <v>96</v>
      </c>
      <c r="FV34" s="119" t="s">
        <v>61</v>
      </c>
      <c r="FW34" s="743"/>
      <c r="FY34" s="586" t="s">
        <v>30</v>
      </c>
      <c r="FZ34" s="121" t="s">
        <v>96</v>
      </c>
      <c r="GA34" s="189"/>
      <c r="GB34" s="744"/>
      <c r="GF34" s="69"/>
      <c r="GG34" s="490" t="s">
        <v>70</v>
      </c>
      <c r="GH34" s="536" t="s">
        <v>33</v>
      </c>
      <c r="GI34" s="745" t="s">
        <v>30</v>
      </c>
      <c r="GJ34" s="536"/>
      <c r="GK34" s="586" t="s">
        <v>44</v>
      </c>
      <c r="GL34" s="965"/>
      <c r="GM34" s="602" t="s">
        <v>306</v>
      </c>
      <c r="GN34" s="604" t="s">
        <v>307</v>
      </c>
      <c r="GO34" s="610" t="s">
        <v>310</v>
      </c>
      <c r="GP34" s="536" t="s">
        <v>44</v>
      </c>
      <c r="GQ34" s="594" t="s">
        <v>12</v>
      </c>
      <c r="GR34" s="612" t="s">
        <v>310</v>
      </c>
      <c r="GW34" s="854">
        <v>307201</v>
      </c>
      <c r="GX34" s="599" t="s">
        <v>220</v>
      </c>
      <c r="GY34" s="742">
        <v>27.3572675</v>
      </c>
      <c r="HA34" s="691"/>
      <c r="HB34" s="5"/>
      <c r="HC34" s="5"/>
      <c r="HG34" s="848">
        <v>307201</v>
      </c>
      <c r="HH34" s="599" t="s">
        <v>220</v>
      </c>
      <c r="HI34" s="733">
        <v>16</v>
      </c>
      <c r="HJ34"/>
      <c r="HK34"/>
      <c r="HL34"/>
      <c r="HM34"/>
      <c r="HN34"/>
      <c r="HO34"/>
      <c r="HP34"/>
      <c r="HQ34"/>
      <c r="HR34"/>
      <c r="HS34"/>
      <c r="HT34"/>
      <c r="HU34"/>
      <c r="HV34"/>
    </row>
    <row r="35" spans="1:230" ht="18" customHeight="1">
      <c r="A35" s="625"/>
      <c r="B35" s="976" t="s">
        <v>105</v>
      </c>
      <c r="C35" s="977"/>
      <c r="D35" s="560"/>
      <c r="E35" s="678"/>
      <c r="F35" s="678"/>
      <c r="G35" s="679"/>
      <c r="H35" s="632"/>
      <c r="I35" s="563"/>
      <c r="J35" s="563"/>
      <c r="K35" s="560"/>
      <c r="L35" s="649"/>
      <c r="M35" s="625"/>
      <c r="N35" s="628"/>
      <c r="O35" s="628"/>
      <c r="P35" s="625"/>
      <c r="Q35" s="680"/>
      <c r="R35" s="801"/>
      <c r="S35" s="625"/>
      <c r="T35" s="625"/>
      <c r="U35" s="625"/>
      <c r="AM35"/>
      <c r="AQ35" s="138"/>
      <c r="AS35" s="27"/>
      <c r="AT35" s="49"/>
      <c r="AW35" s="5"/>
      <c r="AX35" s="5"/>
      <c r="AY35" s="5"/>
      <c r="AZ35" s="5"/>
      <c r="BA35" s="49"/>
      <c r="BB35" s="49"/>
      <c r="BC35" s="5"/>
      <c r="BD35" s="5"/>
      <c r="BF35" s="49"/>
      <c r="BK35" s="5"/>
      <c r="BL35" s="5"/>
      <c r="BM35" s="5"/>
      <c r="BN35" s="150"/>
      <c r="BO35" s="150"/>
      <c r="BP35" s="156"/>
      <c r="BU35" s="5"/>
      <c r="BV35" s="5"/>
      <c r="BW35" s="5"/>
      <c r="BX35"/>
      <c r="BY35"/>
      <c r="DK35" s="67"/>
      <c r="DL35" s="67"/>
      <c r="DM35" s="67"/>
      <c r="DN35" s="68"/>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783"/>
      <c r="FD35" s="718" t="e">
        <f t="shared" si="7"/>
        <v>#VALUE!</v>
      </c>
      <c r="FE35" s="56"/>
      <c r="FF35" s="26" t="s">
        <v>20</v>
      </c>
      <c r="FG35" s="102">
        <v>24.395</v>
      </c>
      <c r="FH35" s="14"/>
      <c r="FI35" s="14"/>
      <c r="FJ35" s="14"/>
      <c r="FK35" s="14"/>
      <c r="FM35" s="685"/>
      <c r="FP35" s="490" t="s">
        <v>70</v>
      </c>
      <c r="FQ35" s="536" t="s">
        <v>33</v>
      </c>
      <c r="FR35" s="745" t="s">
        <v>30</v>
      </c>
      <c r="FS35" s="536"/>
      <c r="FT35" s="586" t="s">
        <v>44</v>
      </c>
      <c r="FU35" s="122" t="s">
        <v>97</v>
      </c>
      <c r="FV35" s="746" t="s">
        <v>71</v>
      </c>
      <c r="FW35" s="115" t="s">
        <v>72</v>
      </c>
      <c r="FY35" s="586" t="s">
        <v>44</v>
      </c>
      <c r="FZ35" s="122" t="s">
        <v>97</v>
      </c>
      <c r="GA35" s="746" t="s">
        <v>71</v>
      </c>
      <c r="GB35" s="115" t="s">
        <v>72</v>
      </c>
      <c r="GC35" s="5"/>
      <c r="GD35" s="5"/>
      <c r="GE35" s="5"/>
      <c r="GF35" s="747" t="str">
        <f>H10</f>
        <v>MiraVar 550 CV Primer White</v>
      </c>
      <c r="GG35" s="748">
        <f>IF($FJ$14&gt;236,0,Formulas!$GC$34)</f>
        <v>0</v>
      </c>
      <c r="GH35" s="569">
        <f>GH22</f>
        <v>31.645129374999996</v>
      </c>
      <c r="GI35" s="184">
        <f aca="true" t="shared" si="12" ref="GI35:GI56">GH35*GG35</f>
        <v>0</v>
      </c>
      <c r="GJ35" s="185">
        <f>IF($FR$60=0,"",GI35/$FR$60)</f>
      </c>
      <c r="GK35" s="114">
        <f aca="true" t="shared" si="13" ref="GK35:GK56">IF($FP$59=0,"",IF($J$7="QT",32/$FP$59,IF($J$7="GAL",128/$FP$59,IF($J$7="5 GAL",640/$FP$59,IF($J$7="8 OZ",8/$FP$59,IF($J$7="PINT",16/$FP$59,IF($J$7="4 OZ",4/$FP$59)))))))</f>
      </c>
      <c r="GL35" s="601">
        <f>IF(GG35=0,0,GI35*GK35)</f>
        <v>0</v>
      </c>
      <c r="GM35" s="593">
        <f>O10</f>
        <v>0</v>
      </c>
      <c r="GN35" s="603">
        <f aca="true" t="shared" si="14" ref="GN35:GN56">GL35+GM35</f>
        <v>0</v>
      </c>
      <c r="GO35" s="603">
        <f>GN35/GH35</f>
        <v>0</v>
      </c>
      <c r="GP35" s="611" t="b">
        <f aca="true" t="shared" si="15" ref="GP35:GP56">IF($GQ$32="QT",32/$GO$58,IF($GQ$32="GAL",128/$GO$58,IF($GQ$32="5 GAL",640/$GO$58,IF($GQ$32="8 OZ",8/$GO$58,IF($GQ$32="PINT",16/$GO$58,IF($GQ$32="4 OZ",4/$GO$58))))))</f>
        <v>0</v>
      </c>
      <c r="GQ35" s="614">
        <f aca="true" t="shared" si="16" ref="GQ35:GQ56">GP35*GN35</f>
        <v>0</v>
      </c>
      <c r="GR35" s="613">
        <f aca="true" t="shared" si="17" ref="GR35:GR56">GQ35/GH35</f>
        <v>0</v>
      </c>
      <c r="GW35" s="854">
        <v>260105</v>
      </c>
      <c r="GX35" s="599" t="s">
        <v>211</v>
      </c>
      <c r="GY35" s="742">
        <v>25.833481875</v>
      </c>
      <c r="HA35" s="691"/>
      <c r="HB35" s="5"/>
      <c r="HC35" s="5"/>
      <c r="HG35" s="848">
        <v>260105</v>
      </c>
      <c r="HH35" s="599" t="s">
        <v>211</v>
      </c>
      <c r="HI35" s="733">
        <v>16</v>
      </c>
      <c r="HJ35"/>
      <c r="HK35"/>
      <c r="HL35"/>
      <c r="HM35"/>
      <c r="HN35"/>
      <c r="HO35"/>
      <c r="HP35"/>
      <c r="HQ35"/>
      <c r="HR35"/>
      <c r="HS35"/>
      <c r="HT35"/>
      <c r="HU35"/>
      <c r="HV35"/>
    </row>
    <row r="36" spans="1:230" ht="18" customHeight="1" thickBot="1">
      <c r="A36" s="625"/>
      <c r="B36" s="978" t="s">
        <v>63</v>
      </c>
      <c r="C36" s="977"/>
      <c r="D36" s="560"/>
      <c r="E36" s="678"/>
      <c r="F36" s="560"/>
      <c r="G36" s="626"/>
      <c r="H36" s="560"/>
      <c r="I36" s="563"/>
      <c r="J36" s="563"/>
      <c r="K36" s="560"/>
      <c r="L36" s="649"/>
      <c r="M36" s="625"/>
      <c r="N36" s="628"/>
      <c r="O36" s="628"/>
      <c r="P36" s="625"/>
      <c r="Q36" s="680"/>
      <c r="R36" s="801"/>
      <c r="S36" s="625"/>
      <c r="T36" s="625"/>
      <c r="U36" s="625"/>
      <c r="AM36"/>
      <c r="AQ36" s="138"/>
      <c r="AS36" s="27"/>
      <c r="AT36" s="49"/>
      <c r="AW36" s="5"/>
      <c r="AX36" s="5"/>
      <c r="AY36" s="5"/>
      <c r="AZ36" s="5"/>
      <c r="BA36" s="49"/>
      <c r="BB36" s="49"/>
      <c r="BC36" s="5"/>
      <c r="BD36" s="5"/>
      <c r="BF36" s="49"/>
      <c r="BK36" s="5"/>
      <c r="BL36" s="5"/>
      <c r="BM36" s="5"/>
      <c r="BN36" s="150"/>
      <c r="BO36" s="150"/>
      <c r="BP36" s="156"/>
      <c r="BU36" s="5"/>
      <c r="BV36" s="5"/>
      <c r="BW36" s="5"/>
      <c r="BX36"/>
      <c r="BY36"/>
      <c r="DK36" s="67"/>
      <c r="DL36" s="67"/>
      <c r="DM36" s="67"/>
      <c r="DN36" s="68"/>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783"/>
      <c r="FD36" s="718" t="e">
        <f t="shared" si="7"/>
        <v>#VALUE!</v>
      </c>
      <c r="FE36" s="56"/>
      <c r="FF36" s="14"/>
      <c r="FG36" s="14"/>
      <c r="FH36" s="14"/>
      <c r="FI36" s="14"/>
      <c r="FJ36" s="14"/>
      <c r="FK36" s="14"/>
      <c r="FM36" s="685"/>
      <c r="FO36" s="747" t="str">
        <f>H10</f>
        <v>MiraVar 550 CV Primer White</v>
      </c>
      <c r="FP36" s="748">
        <f>Formulas!$GC$34</f>
        <v>0</v>
      </c>
      <c r="FQ36" s="569">
        <f>GH22</f>
        <v>31.645129374999996</v>
      </c>
      <c r="FR36" s="184">
        <f aca="true" t="shared" si="18" ref="FR36:FR57">FQ36*FP36</f>
        <v>0</v>
      </c>
      <c r="FS36" s="185" t="e">
        <f aca="true" t="shared" si="19" ref="FS36:FS57">FR36/$FR$60</f>
        <v>#DIV/0!</v>
      </c>
      <c r="FT36" s="887">
        <f aca="true" t="shared" si="20" ref="FT36:FT50">IF($J$7="QT",32/$FP$59,IF($J$7="GAL",128/$FP$59,IF($J$7="5 GAL",640/$FP$59,IF($J$7="8 OZ",8/$FP$59,IF($J$7="PINT",16/$FP$59,IF($J$7="4 OZ",4/$FP$59,IF($J$7="","")))))))</f>
      </c>
      <c r="FU36" s="749" t="e">
        <f aca="true" t="shared" si="21" ref="FU36:FU57">FP36*FT36</f>
        <v>#VALUE!</v>
      </c>
      <c r="FV36" s="109" t="e">
        <f aca="true" t="shared" si="22" ref="FV36:FV51">ROUNDDOWN(FU36,0)</f>
        <v>#VALUE!</v>
      </c>
      <c r="FW36" s="110" t="e">
        <f aca="true" t="shared" si="23" ref="FW36:FW51">(FU36-FV36)*48</f>
        <v>#VALUE!</v>
      </c>
      <c r="FY36" s="887">
        <f aca="true" t="shared" si="24" ref="FY36:FY50">IF($J$7="QT",32/$FP$59,IF($J$7="GAL",128/$FP$59,IF($J$7="5 GAL",640/$FP$59,IF($J$7="8 OZ",8/$FP$59,IF($J$7="PINT",16/$FP$59,IF($J$7="4 OZ",4/$FP$59,IF($J$7="","")))))))</f>
      </c>
      <c r="FZ36" s="749" t="e">
        <f aca="true" t="shared" si="25" ref="FZ36:FZ57">FP36*FY36</f>
        <v>#VALUE!</v>
      </c>
      <c r="GA36" s="109" t="e">
        <f aca="true" t="shared" si="26" ref="GA36:GA51">ROUNDDOWN(FZ36,0)</f>
        <v>#VALUE!</v>
      </c>
      <c r="GB36" s="126" t="e">
        <f aca="true" t="shared" si="27" ref="GB36:GB51">(FZ36-GA36)*48</f>
        <v>#VALUE!</v>
      </c>
      <c r="GC36" s="196" t="e">
        <f aca="true" t="shared" si="28" ref="GC36:GC51">FZ36*FQ36</f>
        <v>#VALUE!</v>
      </c>
      <c r="GD36" s="478" t="s">
        <v>42</v>
      </c>
      <c r="GE36" s="183"/>
      <c r="GF36" s="715" t="s">
        <v>195</v>
      </c>
      <c r="GG36" s="750">
        <f>IF($FJ$14&gt;236,0,Formulas!$GC$35)</f>
        <v>0</v>
      </c>
      <c r="GH36" s="587">
        <v>39.295</v>
      </c>
      <c r="GI36" s="751">
        <f t="shared" si="12"/>
        <v>0</v>
      </c>
      <c r="GJ36" s="185">
        <f aca="true" t="shared" si="29" ref="GJ36:GJ56">IF($FR$60=0,"",GI36/$FR$60)</f>
      </c>
      <c r="GK36" s="114">
        <f t="shared" si="13"/>
      </c>
      <c r="GL36" s="601">
        <f aca="true" t="shared" si="30" ref="GL36:GL56">IF(GG36=0,0,GI36*GK36)</f>
        <v>0</v>
      </c>
      <c r="GM36" s="593">
        <f aca="true" t="shared" si="31" ref="GM36:GM56">O11</f>
        <v>0</v>
      </c>
      <c r="GN36" s="603">
        <f t="shared" si="14"/>
        <v>0</v>
      </c>
      <c r="GO36" s="603">
        <f aca="true" t="shared" si="32" ref="GO36:GO56">GN36/GH36</f>
        <v>0</v>
      </c>
      <c r="GP36" s="611" t="b">
        <f t="shared" si="15"/>
        <v>0</v>
      </c>
      <c r="GQ36" s="614">
        <f t="shared" si="16"/>
        <v>0</v>
      </c>
      <c r="GR36" s="613">
        <f t="shared" si="17"/>
        <v>0</v>
      </c>
      <c r="GW36" s="854">
        <v>300637</v>
      </c>
      <c r="GX36" s="599" t="s">
        <v>224</v>
      </c>
      <c r="GY36" s="742">
        <v>25.337365625</v>
      </c>
      <c r="HA36" s="691"/>
      <c r="HB36" s="5"/>
      <c r="HC36" s="5"/>
      <c r="HG36" s="848">
        <v>300637</v>
      </c>
      <c r="HH36" s="599" t="s">
        <v>224</v>
      </c>
      <c r="HI36" s="733">
        <v>8</v>
      </c>
      <c r="HJ36"/>
      <c r="HK36"/>
      <c r="HL36"/>
      <c r="HM36"/>
      <c r="HN36"/>
      <c r="HO36"/>
      <c r="HP36"/>
      <c r="HQ36"/>
      <c r="HR36"/>
      <c r="HS36"/>
      <c r="HT36"/>
      <c r="HU36"/>
      <c r="HV36"/>
    </row>
    <row r="37" spans="1:230" ht="28.5" customHeight="1" thickBot="1">
      <c r="A37" s="625"/>
      <c r="B37" s="976" t="s">
        <v>106</v>
      </c>
      <c r="C37" s="977"/>
      <c r="D37" s="560"/>
      <c r="E37" s="678"/>
      <c r="F37" s="920" t="s">
        <v>98</v>
      </c>
      <c r="G37" s="921"/>
      <c r="H37" s="922"/>
      <c r="K37" s="560"/>
      <c r="L37" s="649"/>
      <c r="M37" s="625"/>
      <c r="N37" s="628"/>
      <c r="O37" s="628"/>
      <c r="P37" s="625"/>
      <c r="Q37" s="680"/>
      <c r="R37" s="634"/>
      <c r="S37" s="625"/>
      <c r="T37" s="625"/>
      <c r="U37" s="625"/>
      <c r="AM37"/>
      <c r="AQ37" s="138"/>
      <c r="AS37" s="27"/>
      <c r="AT37" s="49"/>
      <c r="AW37" s="5"/>
      <c r="AX37" s="5"/>
      <c r="AY37" s="5"/>
      <c r="AZ37" s="5"/>
      <c r="BA37" s="49"/>
      <c r="BB37" s="49"/>
      <c r="BC37" s="5"/>
      <c r="BD37" s="5"/>
      <c r="BF37" s="49"/>
      <c r="BK37" s="5"/>
      <c r="BL37" s="5"/>
      <c r="BM37" s="5"/>
      <c r="BN37" s="150"/>
      <c r="BO37" s="150"/>
      <c r="BP37" s="156"/>
      <c r="BU37" s="5"/>
      <c r="BV37" s="5"/>
      <c r="BW37" s="5"/>
      <c r="BX37"/>
      <c r="BY37"/>
      <c r="DK37" s="67"/>
      <c r="DL37" s="67"/>
      <c r="DM37" s="67"/>
      <c r="DN37" s="68"/>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783"/>
      <c r="FD37" s="718">
        <f t="shared" si="7"/>
        <v>0</v>
      </c>
      <c r="FE37" s="56"/>
      <c r="FH37" s="14" t="s">
        <v>60</v>
      </c>
      <c r="FJ37" s="174"/>
      <c r="FK37" s="14"/>
      <c r="FM37" s="685"/>
      <c r="FO37" s="715" t="s">
        <v>195</v>
      </c>
      <c r="FP37" s="748">
        <f>Formulas!$GC$35</f>
        <v>0</v>
      </c>
      <c r="FQ37" s="561">
        <v>39.295</v>
      </c>
      <c r="FR37" s="752">
        <f t="shared" si="18"/>
        <v>0</v>
      </c>
      <c r="FS37" s="753" t="e">
        <f t="shared" si="19"/>
        <v>#DIV/0!</v>
      </c>
      <c r="FT37" s="887">
        <f t="shared" si="20"/>
      </c>
      <c r="FU37" s="749" t="e">
        <f t="shared" si="21"/>
        <v>#VALUE!</v>
      </c>
      <c r="FV37" s="109" t="e">
        <f t="shared" si="22"/>
        <v>#VALUE!</v>
      </c>
      <c r="FW37" s="110" t="e">
        <f t="shared" si="23"/>
        <v>#VALUE!</v>
      </c>
      <c r="FX37" s="754" t="s">
        <v>195</v>
      </c>
      <c r="FY37" s="887">
        <f t="shared" si="24"/>
      </c>
      <c r="FZ37" s="749" t="e">
        <f t="shared" si="25"/>
        <v>#VALUE!</v>
      </c>
      <c r="GA37" s="109" t="e">
        <f t="shared" si="26"/>
        <v>#VALUE!</v>
      </c>
      <c r="GB37" s="126" t="e">
        <f t="shared" si="27"/>
        <v>#VALUE!</v>
      </c>
      <c r="GC37" s="193" t="e">
        <f t="shared" si="28"/>
        <v>#VALUE!</v>
      </c>
      <c r="GD37" s="755" t="s">
        <v>195</v>
      </c>
      <c r="GE37" s="183"/>
      <c r="GF37" s="715" t="s">
        <v>1</v>
      </c>
      <c r="GG37" s="748">
        <f>IF($FJ$14&gt;236,0,Formulas!$GC$36)</f>
        <v>0</v>
      </c>
      <c r="GH37" s="587">
        <v>33.682</v>
      </c>
      <c r="GI37" s="751">
        <f t="shared" si="12"/>
        <v>0</v>
      </c>
      <c r="GJ37" s="185">
        <f t="shared" si="29"/>
      </c>
      <c r="GK37" s="114">
        <f t="shared" si="13"/>
      </c>
      <c r="GL37" s="601">
        <f t="shared" si="30"/>
        <v>0</v>
      </c>
      <c r="GM37" s="593">
        <f t="shared" si="31"/>
        <v>0</v>
      </c>
      <c r="GN37" s="603">
        <f t="shared" si="14"/>
        <v>0</v>
      </c>
      <c r="GO37" s="603">
        <f t="shared" si="32"/>
        <v>0</v>
      </c>
      <c r="GP37" s="611" t="b">
        <f t="shared" si="15"/>
        <v>0</v>
      </c>
      <c r="GQ37" s="614">
        <f t="shared" si="16"/>
        <v>0</v>
      </c>
      <c r="GR37" s="613">
        <f t="shared" si="17"/>
        <v>0</v>
      </c>
      <c r="GW37" s="849">
        <v>653025</v>
      </c>
      <c r="GX37" s="600" t="s">
        <v>253</v>
      </c>
      <c r="GY37" s="742">
        <v>34.196584375</v>
      </c>
      <c r="HA37" s="691"/>
      <c r="HB37" s="5"/>
      <c r="HC37" s="5"/>
      <c r="HG37" s="850">
        <v>653025</v>
      </c>
      <c r="HH37" s="600" t="s">
        <v>253</v>
      </c>
      <c r="HI37" s="733">
        <v>8</v>
      </c>
      <c r="HJ37"/>
      <c r="HK37"/>
      <c r="HL37"/>
      <c r="HM37"/>
      <c r="HN37"/>
      <c r="HO37"/>
      <c r="HP37"/>
      <c r="HQ37"/>
      <c r="HR37"/>
      <c r="HS37"/>
      <c r="HT37"/>
      <c r="HU37"/>
      <c r="HV37"/>
    </row>
    <row r="38" spans="1:230" ht="31.5" customHeight="1">
      <c r="A38" s="625"/>
      <c r="B38" s="978" t="s">
        <v>62</v>
      </c>
      <c r="C38" s="977"/>
      <c r="D38" s="560"/>
      <c r="E38" s="817"/>
      <c r="F38" s="560"/>
      <c r="G38" s="626"/>
      <c r="H38" s="560"/>
      <c r="I38" s="5"/>
      <c r="J38" s="5"/>
      <c r="K38" s="560"/>
      <c r="L38" s="649"/>
      <c r="M38" s="625"/>
      <c r="N38" s="628"/>
      <c r="O38" s="628"/>
      <c r="P38" s="625"/>
      <c r="Q38" s="634"/>
      <c r="R38" s="634"/>
      <c r="S38" s="625"/>
      <c r="T38" s="625"/>
      <c r="U38" s="625"/>
      <c r="AM38"/>
      <c r="AQ38" s="138"/>
      <c r="AS38" s="27"/>
      <c r="AT38" s="16"/>
      <c r="AW38" s="5"/>
      <c r="AX38" s="5"/>
      <c r="AY38" s="5"/>
      <c r="AZ38" s="5"/>
      <c r="BA38" s="49"/>
      <c r="BB38" s="49"/>
      <c r="BC38" s="138"/>
      <c r="BD38" s="5"/>
      <c r="BF38" s="49"/>
      <c r="BK38" s="5"/>
      <c r="BL38" s="5"/>
      <c r="BM38" s="5"/>
      <c r="BN38" s="150"/>
      <c r="BO38" s="150"/>
      <c r="BP38" s="156"/>
      <c r="BU38" s="5"/>
      <c r="BV38" s="5"/>
      <c r="BW38" s="5"/>
      <c r="BX38"/>
      <c r="BY38"/>
      <c r="DK38" s="67"/>
      <c r="DL38" s="67"/>
      <c r="DM38" s="67"/>
      <c r="DN38" s="68"/>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783"/>
      <c r="FD38" s="718">
        <f aca="true" t="shared" si="33" ref="FD38:FD43">I27/FG30</f>
        <v>0</v>
      </c>
      <c r="FE38" s="56"/>
      <c r="FF38" s="62" t="s">
        <v>69</v>
      </c>
      <c r="FG38" s="46"/>
      <c r="FH38" s="756" t="s">
        <v>141</v>
      </c>
      <c r="FI38" s="14" t="s">
        <v>61</v>
      </c>
      <c r="FJ38" s="14"/>
      <c r="FK38" s="14"/>
      <c r="FM38" s="685"/>
      <c r="FO38" s="715" t="s">
        <v>1</v>
      </c>
      <c r="FP38" s="748">
        <f>Formulas!$GC$36</f>
        <v>0</v>
      </c>
      <c r="FQ38" s="561">
        <v>33.682</v>
      </c>
      <c r="FR38" s="752">
        <f t="shared" si="18"/>
        <v>0</v>
      </c>
      <c r="FS38" s="753" t="e">
        <f t="shared" si="19"/>
        <v>#DIV/0!</v>
      </c>
      <c r="FT38" s="887">
        <f t="shared" si="20"/>
      </c>
      <c r="FU38" s="749" t="e">
        <f t="shared" si="21"/>
        <v>#VALUE!</v>
      </c>
      <c r="FV38" s="109" t="e">
        <f t="shared" si="22"/>
        <v>#VALUE!</v>
      </c>
      <c r="FW38" s="110" t="e">
        <f t="shared" si="23"/>
        <v>#VALUE!</v>
      </c>
      <c r="FX38" s="754" t="s">
        <v>1</v>
      </c>
      <c r="FY38" s="887">
        <f t="shared" si="24"/>
      </c>
      <c r="FZ38" s="749" t="e">
        <f t="shared" si="25"/>
        <v>#VALUE!</v>
      </c>
      <c r="GA38" s="109" t="e">
        <f t="shared" si="26"/>
        <v>#VALUE!</v>
      </c>
      <c r="GB38" s="126" t="e">
        <f t="shared" si="27"/>
        <v>#VALUE!</v>
      </c>
      <c r="GC38" s="193" t="e">
        <f t="shared" si="28"/>
        <v>#VALUE!</v>
      </c>
      <c r="GD38" s="755" t="s">
        <v>1</v>
      </c>
      <c r="GE38" s="183"/>
      <c r="GF38" s="715" t="s">
        <v>2</v>
      </c>
      <c r="GG38" s="748">
        <f>IF($FJ$14&gt;236,0,Formulas!$GC$37)</f>
        <v>0</v>
      </c>
      <c r="GH38" s="587">
        <v>31.793</v>
      </c>
      <c r="GI38" s="751">
        <f t="shared" si="12"/>
        <v>0</v>
      </c>
      <c r="GJ38" s="185">
        <f t="shared" si="29"/>
      </c>
      <c r="GK38" s="114">
        <f t="shared" si="13"/>
      </c>
      <c r="GL38" s="601">
        <f t="shared" si="30"/>
        <v>0</v>
      </c>
      <c r="GM38" s="593">
        <f t="shared" si="31"/>
        <v>0</v>
      </c>
      <c r="GN38" s="603">
        <f t="shared" si="14"/>
        <v>0</v>
      </c>
      <c r="GO38" s="603">
        <f t="shared" si="32"/>
        <v>0</v>
      </c>
      <c r="GP38" s="611" t="b">
        <f t="shared" si="15"/>
        <v>0</v>
      </c>
      <c r="GQ38" s="614">
        <f t="shared" si="16"/>
        <v>0</v>
      </c>
      <c r="GR38" s="613">
        <f t="shared" si="17"/>
        <v>0</v>
      </c>
      <c r="GW38" s="849">
        <v>651947</v>
      </c>
      <c r="GX38" s="600" t="s">
        <v>258</v>
      </c>
      <c r="GY38" s="742">
        <v>30.936391875</v>
      </c>
      <c r="HA38" s="691"/>
      <c r="HB38" s="5"/>
      <c r="HC38" s="5"/>
      <c r="HG38" s="850">
        <v>651947</v>
      </c>
      <c r="HH38" s="600" t="s">
        <v>258</v>
      </c>
      <c r="HI38" s="733">
        <v>8</v>
      </c>
      <c r="HJ38"/>
      <c r="HK38"/>
      <c r="HL38"/>
      <c r="HM38"/>
      <c r="HN38"/>
      <c r="HO38"/>
      <c r="HP38"/>
      <c r="HQ38"/>
      <c r="HR38"/>
      <c r="HS38"/>
      <c r="HT38"/>
      <c r="HU38"/>
      <c r="HV38"/>
    </row>
    <row r="39" spans="1:230" ht="18" customHeight="1">
      <c r="A39" s="625"/>
      <c r="B39" s="976" t="s">
        <v>107</v>
      </c>
      <c r="C39" s="977"/>
      <c r="D39" s="560"/>
      <c r="E39" s="817"/>
      <c r="F39" s="560"/>
      <c r="G39" s="626"/>
      <c r="H39" s="625"/>
      <c r="I39" s="560"/>
      <c r="J39" s="560"/>
      <c r="K39" s="560"/>
      <c r="L39" s="649"/>
      <c r="M39" s="625"/>
      <c r="N39" s="628"/>
      <c r="O39" s="628"/>
      <c r="P39" s="625"/>
      <c r="Q39" s="634"/>
      <c r="R39" s="681"/>
      <c r="S39" s="625"/>
      <c r="T39" s="625"/>
      <c r="U39" s="625"/>
      <c r="AM39"/>
      <c r="AQ39" s="138"/>
      <c r="AS39" s="27"/>
      <c r="AT39" s="16"/>
      <c r="AW39" s="5"/>
      <c r="AX39" s="5"/>
      <c r="AY39" s="5"/>
      <c r="AZ39" s="5"/>
      <c r="BA39" s="49"/>
      <c r="BB39" s="5"/>
      <c r="BC39" s="225"/>
      <c r="BD39" s="225"/>
      <c r="BE39" s="225"/>
      <c r="BK39" s="5"/>
      <c r="BL39" s="5"/>
      <c r="BM39" s="5"/>
      <c r="BN39" s="150"/>
      <c r="BO39" s="150"/>
      <c r="BP39" s="156"/>
      <c r="BU39" s="5"/>
      <c r="BV39" s="5"/>
      <c r="BW39" s="5"/>
      <c r="BX39"/>
      <c r="BY39"/>
      <c r="DK39" s="67"/>
      <c r="DL39" s="67"/>
      <c r="DM39" s="67"/>
      <c r="DN39" s="68"/>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783"/>
      <c r="FD39" s="718">
        <f t="shared" si="33"/>
        <v>0</v>
      </c>
      <c r="FE39" s="56"/>
      <c r="FF39" s="60" t="s">
        <v>46</v>
      </c>
      <c r="FG39" s="7"/>
      <c r="FI39" s="757" t="s">
        <v>59</v>
      </c>
      <c r="FJ39" s="14"/>
      <c r="FK39" s="14"/>
      <c r="FM39" s="685"/>
      <c r="FO39" s="715" t="s">
        <v>2</v>
      </c>
      <c r="FP39" s="748">
        <f>Formulas!$GC$37</f>
        <v>0</v>
      </c>
      <c r="FQ39" s="561">
        <v>31.793</v>
      </c>
      <c r="FR39" s="752">
        <f t="shared" si="18"/>
        <v>0</v>
      </c>
      <c r="FS39" s="753" t="e">
        <f t="shared" si="19"/>
        <v>#DIV/0!</v>
      </c>
      <c r="FT39" s="887">
        <f t="shared" si="20"/>
      </c>
      <c r="FU39" s="749" t="e">
        <f t="shared" si="21"/>
        <v>#VALUE!</v>
      </c>
      <c r="FV39" s="109" t="e">
        <f t="shared" si="22"/>
        <v>#VALUE!</v>
      </c>
      <c r="FW39" s="110" t="e">
        <f t="shared" si="23"/>
        <v>#VALUE!</v>
      </c>
      <c r="FX39" s="754" t="s">
        <v>2</v>
      </c>
      <c r="FY39" s="887">
        <f t="shared" si="24"/>
      </c>
      <c r="FZ39" s="749" t="e">
        <f t="shared" si="25"/>
        <v>#VALUE!</v>
      </c>
      <c r="GA39" s="109" t="e">
        <f t="shared" si="26"/>
        <v>#VALUE!</v>
      </c>
      <c r="GB39" s="126" t="e">
        <f t="shared" si="27"/>
        <v>#VALUE!</v>
      </c>
      <c r="GC39" s="193" t="e">
        <f t="shared" si="28"/>
        <v>#VALUE!</v>
      </c>
      <c r="GD39" s="755" t="s">
        <v>2</v>
      </c>
      <c r="GE39" s="183"/>
      <c r="GF39" s="715" t="s">
        <v>16</v>
      </c>
      <c r="GG39" s="748">
        <f>IF($FJ$14&gt;236,0,Formulas!$GC$38)</f>
        <v>0</v>
      </c>
      <c r="GH39" s="587">
        <v>34.273</v>
      </c>
      <c r="GI39" s="751">
        <f t="shared" si="12"/>
        <v>0</v>
      </c>
      <c r="GJ39" s="185">
        <f t="shared" si="29"/>
      </c>
      <c r="GK39" s="114">
        <f t="shared" si="13"/>
      </c>
      <c r="GL39" s="601">
        <f t="shared" si="30"/>
        <v>0</v>
      </c>
      <c r="GM39" s="593">
        <f t="shared" si="31"/>
        <v>0</v>
      </c>
      <c r="GN39" s="603">
        <f t="shared" si="14"/>
        <v>0</v>
      </c>
      <c r="GO39" s="603">
        <f t="shared" si="32"/>
        <v>0</v>
      </c>
      <c r="GP39" s="611" t="b">
        <f t="shared" si="15"/>
        <v>0</v>
      </c>
      <c r="GQ39" s="614">
        <f t="shared" si="16"/>
        <v>0</v>
      </c>
      <c r="GR39" s="613">
        <f t="shared" si="17"/>
        <v>0</v>
      </c>
      <c r="GW39" s="849">
        <v>310158</v>
      </c>
      <c r="GX39" s="600" t="s">
        <v>261</v>
      </c>
      <c r="GY39" s="742">
        <v>31.645129374999996</v>
      </c>
      <c r="HA39" s="691"/>
      <c r="HB39" s="5"/>
      <c r="HC39" s="5"/>
      <c r="HG39" s="850">
        <v>310158</v>
      </c>
      <c r="HH39" s="600" t="s">
        <v>261</v>
      </c>
      <c r="HI39" s="733">
        <v>4</v>
      </c>
      <c r="HJ39"/>
      <c r="HK39"/>
      <c r="HL39"/>
      <c r="HM39"/>
      <c r="HN39"/>
      <c r="HO39"/>
      <c r="HP39"/>
      <c r="HQ39"/>
      <c r="HR39"/>
      <c r="HS39"/>
      <c r="HT39"/>
      <c r="HU39"/>
      <c r="HV39"/>
    </row>
    <row r="40" spans="1:230" ht="18" customHeight="1">
      <c r="A40" s="625"/>
      <c r="B40" s="978" t="s">
        <v>64</v>
      </c>
      <c r="C40" s="977"/>
      <c r="D40" s="560"/>
      <c r="E40" s="817"/>
      <c r="F40" s="560"/>
      <c r="G40" s="626"/>
      <c r="H40" s="625"/>
      <c r="I40" s="560"/>
      <c r="J40" s="560"/>
      <c r="K40" s="560"/>
      <c r="L40" s="649"/>
      <c r="M40" s="625"/>
      <c r="N40" s="628"/>
      <c r="O40" s="628"/>
      <c r="P40" s="625"/>
      <c r="Q40" s="681"/>
      <c r="R40" s="682"/>
      <c r="S40" s="625"/>
      <c r="T40" s="625"/>
      <c r="U40" s="625"/>
      <c r="AM40"/>
      <c r="AQ40" s="138"/>
      <c r="AS40" s="27"/>
      <c r="AT40" s="16"/>
      <c r="AW40" s="5"/>
      <c r="AX40" s="5"/>
      <c r="AY40" s="5"/>
      <c r="AZ40" s="5"/>
      <c r="BA40" s="5"/>
      <c r="BB40" s="5"/>
      <c r="BC40" s="5"/>
      <c r="BD40" s="5"/>
      <c r="BK40" s="5"/>
      <c r="BL40" s="5"/>
      <c r="BM40" s="5"/>
      <c r="BN40" s="150"/>
      <c r="BO40" s="150"/>
      <c r="BP40" s="156"/>
      <c r="BU40" s="5"/>
      <c r="BV40" s="5"/>
      <c r="BW40" s="5"/>
      <c r="BX40"/>
      <c r="BY40"/>
      <c r="DK40" s="67"/>
      <c r="DL40" s="67"/>
      <c r="DM40" s="67"/>
      <c r="DN40" s="68"/>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783"/>
      <c r="FD40" s="718">
        <f t="shared" si="33"/>
        <v>0</v>
      </c>
      <c r="FE40" s="56"/>
      <c r="FF40" s="60" t="s">
        <v>45</v>
      </c>
      <c r="FG40" s="7"/>
      <c r="FH40" s="559" t="s">
        <v>45</v>
      </c>
      <c r="FI40" s="757" t="s">
        <v>46</v>
      </c>
      <c r="FJ40" s="14"/>
      <c r="FK40" s="14"/>
      <c r="FM40" s="685"/>
      <c r="FO40" s="715" t="s">
        <v>16</v>
      </c>
      <c r="FP40" s="748">
        <f>Formulas!$GC$38</f>
        <v>0</v>
      </c>
      <c r="FQ40" s="561">
        <v>34.273</v>
      </c>
      <c r="FR40" s="752">
        <f t="shared" si="18"/>
        <v>0</v>
      </c>
      <c r="FS40" s="753" t="e">
        <f t="shared" si="19"/>
        <v>#DIV/0!</v>
      </c>
      <c r="FT40" s="887">
        <f t="shared" si="20"/>
      </c>
      <c r="FU40" s="749" t="e">
        <f t="shared" si="21"/>
        <v>#VALUE!</v>
      </c>
      <c r="FV40" s="109" t="e">
        <f t="shared" si="22"/>
        <v>#VALUE!</v>
      </c>
      <c r="FW40" s="110" t="e">
        <f t="shared" si="23"/>
        <v>#VALUE!</v>
      </c>
      <c r="FX40" s="754" t="s">
        <v>16</v>
      </c>
      <c r="FY40" s="887">
        <f t="shared" si="24"/>
      </c>
      <c r="FZ40" s="749" t="e">
        <f t="shared" si="25"/>
        <v>#VALUE!</v>
      </c>
      <c r="GA40" s="109" t="e">
        <f t="shared" si="26"/>
        <v>#VALUE!</v>
      </c>
      <c r="GB40" s="126" t="e">
        <f t="shared" si="27"/>
        <v>#VALUE!</v>
      </c>
      <c r="GC40" s="193" t="e">
        <f t="shared" si="28"/>
        <v>#VALUE!</v>
      </c>
      <c r="GD40" s="755" t="s">
        <v>16</v>
      </c>
      <c r="GE40" s="183"/>
      <c r="GF40" s="715" t="s">
        <v>3</v>
      </c>
      <c r="GG40" s="748">
        <f>IF($FJ$14&gt;236,0,Formulas!$GC$39)</f>
        <v>0</v>
      </c>
      <c r="GH40" s="587">
        <v>30.692</v>
      </c>
      <c r="GI40" s="751">
        <f t="shared" si="12"/>
        <v>0</v>
      </c>
      <c r="GJ40" s="185">
        <f t="shared" si="29"/>
      </c>
      <c r="GK40" s="114">
        <f t="shared" si="13"/>
      </c>
      <c r="GL40" s="601">
        <f t="shared" si="30"/>
        <v>0</v>
      </c>
      <c r="GM40" s="593">
        <f t="shared" si="31"/>
        <v>0</v>
      </c>
      <c r="GN40" s="603">
        <f t="shared" si="14"/>
        <v>0</v>
      </c>
      <c r="GO40" s="603">
        <f t="shared" si="32"/>
        <v>0</v>
      </c>
      <c r="GP40" s="611" t="b">
        <f t="shared" si="15"/>
        <v>0</v>
      </c>
      <c r="GQ40" s="614">
        <f t="shared" si="16"/>
        <v>0</v>
      </c>
      <c r="GR40" s="613">
        <f t="shared" si="17"/>
        <v>0</v>
      </c>
      <c r="GW40" s="849">
        <v>651175</v>
      </c>
      <c r="GX40" s="600" t="s">
        <v>255</v>
      </c>
      <c r="GY40" s="742">
        <v>28.030568125</v>
      </c>
      <c r="HA40" s="691"/>
      <c r="HB40" s="5"/>
      <c r="HC40" s="5"/>
      <c r="HG40" s="850">
        <v>651175</v>
      </c>
      <c r="HH40" s="600" t="s">
        <v>255</v>
      </c>
      <c r="HI40" s="733"/>
      <c r="HJ40"/>
      <c r="HK40"/>
      <c r="HL40"/>
      <c r="HM40"/>
      <c r="HN40"/>
      <c r="HO40"/>
      <c r="HP40"/>
      <c r="HQ40"/>
      <c r="HR40"/>
      <c r="HS40"/>
      <c r="HT40"/>
      <c r="HU40"/>
      <c r="HV40"/>
    </row>
    <row r="41" spans="1:230" ht="18" customHeight="1" thickBot="1">
      <c r="A41" s="625"/>
      <c r="B41" s="979" t="s">
        <v>108</v>
      </c>
      <c r="C41" s="980"/>
      <c r="D41" s="560"/>
      <c r="E41" s="817"/>
      <c r="F41" s="560"/>
      <c r="G41" s="626"/>
      <c r="H41" s="625"/>
      <c r="I41" s="560"/>
      <c r="J41" s="560"/>
      <c r="K41" s="560"/>
      <c r="L41" s="649"/>
      <c r="M41" s="625"/>
      <c r="N41" s="628"/>
      <c r="O41" s="628"/>
      <c r="P41" s="625"/>
      <c r="Q41" s="682"/>
      <c r="R41" s="801"/>
      <c r="S41" s="625"/>
      <c r="T41" s="625"/>
      <c r="U41" s="625"/>
      <c r="AM41"/>
      <c r="AW41" s="5"/>
      <c r="AX41" s="5"/>
      <c r="AY41" s="5"/>
      <c r="AZ41" s="5"/>
      <c r="BA41" s="5"/>
      <c r="BB41" s="5"/>
      <c r="BC41" s="5"/>
      <c r="BD41" s="5"/>
      <c r="BK41" s="5"/>
      <c r="BL41" s="5"/>
      <c r="BM41" s="5"/>
      <c r="BN41" s="150"/>
      <c r="BO41" s="150"/>
      <c r="BP41" s="156"/>
      <c r="BU41" s="5"/>
      <c r="BV41" s="5"/>
      <c r="BW41" s="5"/>
      <c r="BX41"/>
      <c r="BY41"/>
      <c r="DK41" s="67"/>
      <c r="DL41" s="67"/>
      <c r="DM41" s="67"/>
      <c r="DN41" s="68"/>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c r="EO41" s="69"/>
      <c r="EP41" s="69"/>
      <c r="EQ41" s="69"/>
      <c r="ER41" s="69"/>
      <c r="ES41" s="69"/>
      <c r="ET41" s="69"/>
      <c r="EU41" s="69"/>
      <c r="EV41" s="69"/>
      <c r="EW41" s="69"/>
      <c r="EX41" s="69"/>
      <c r="EY41" s="69"/>
      <c r="EZ41" s="69"/>
      <c r="FA41" s="69"/>
      <c r="FB41" s="69"/>
      <c r="FC41" s="783"/>
      <c r="FD41" s="718">
        <f t="shared" si="33"/>
        <v>0</v>
      </c>
      <c r="FE41" s="56"/>
      <c r="FF41" s="60" t="s">
        <v>142</v>
      </c>
      <c r="FG41" s="7"/>
      <c r="FH41" s="559" t="s">
        <v>303</v>
      </c>
      <c r="FI41" s="757"/>
      <c r="FJ41" s="14"/>
      <c r="FK41" s="14"/>
      <c r="FM41" s="685"/>
      <c r="FO41" s="715" t="s">
        <v>3</v>
      </c>
      <c r="FP41" s="748">
        <f>Formulas!$GC$39</f>
        <v>0</v>
      </c>
      <c r="FQ41" s="561">
        <v>30.692</v>
      </c>
      <c r="FR41" s="752">
        <f t="shared" si="18"/>
        <v>0</v>
      </c>
      <c r="FS41" s="753" t="e">
        <f t="shared" si="19"/>
        <v>#DIV/0!</v>
      </c>
      <c r="FT41" s="887">
        <f t="shared" si="20"/>
      </c>
      <c r="FU41" s="749" t="e">
        <f t="shared" si="21"/>
        <v>#VALUE!</v>
      </c>
      <c r="FV41" s="109" t="e">
        <f t="shared" si="22"/>
        <v>#VALUE!</v>
      </c>
      <c r="FW41" s="110" t="e">
        <f t="shared" si="23"/>
        <v>#VALUE!</v>
      </c>
      <c r="FX41" s="754" t="s">
        <v>3</v>
      </c>
      <c r="FY41" s="887">
        <f t="shared" si="24"/>
      </c>
      <c r="FZ41" s="749" t="e">
        <f t="shared" si="25"/>
        <v>#VALUE!</v>
      </c>
      <c r="GA41" s="109" t="e">
        <f t="shared" si="26"/>
        <v>#VALUE!</v>
      </c>
      <c r="GB41" s="126" t="e">
        <f t="shared" si="27"/>
        <v>#VALUE!</v>
      </c>
      <c r="GC41" s="193" t="e">
        <f t="shared" si="28"/>
        <v>#VALUE!</v>
      </c>
      <c r="GD41" s="755" t="s">
        <v>3</v>
      </c>
      <c r="GE41" s="183"/>
      <c r="GF41" s="715" t="s">
        <v>4</v>
      </c>
      <c r="GG41" s="748">
        <f>IF($FJ$14&gt;236,0,Formulas!$GC$40)</f>
        <v>0</v>
      </c>
      <c r="GH41" s="587">
        <v>36.637</v>
      </c>
      <c r="GI41" s="751">
        <f t="shared" si="12"/>
        <v>0</v>
      </c>
      <c r="GJ41" s="185">
        <f t="shared" si="29"/>
      </c>
      <c r="GK41" s="114">
        <f t="shared" si="13"/>
      </c>
      <c r="GL41" s="601">
        <f t="shared" si="30"/>
        <v>0</v>
      </c>
      <c r="GM41" s="593">
        <f t="shared" si="31"/>
        <v>0</v>
      </c>
      <c r="GN41" s="603">
        <f t="shared" si="14"/>
        <v>0</v>
      </c>
      <c r="GO41" s="603">
        <f t="shared" si="32"/>
        <v>0</v>
      </c>
      <c r="GP41" s="611" t="b">
        <f t="shared" si="15"/>
        <v>0</v>
      </c>
      <c r="GQ41" s="614">
        <f t="shared" si="16"/>
        <v>0</v>
      </c>
      <c r="GR41" s="613">
        <f t="shared" si="17"/>
        <v>0</v>
      </c>
      <c r="GW41" s="849">
        <v>651708</v>
      </c>
      <c r="GX41" s="600" t="s">
        <v>259</v>
      </c>
      <c r="GY41" s="742">
        <v>29.518916875</v>
      </c>
      <c r="HA41" s="691"/>
      <c r="HB41" s="5"/>
      <c r="HC41" s="5"/>
      <c r="HG41" s="850">
        <v>651708</v>
      </c>
      <c r="HH41" s="600" t="s">
        <v>259</v>
      </c>
      <c r="HI41" s="733">
        <v>8</v>
      </c>
      <c r="HJ41"/>
      <c r="HK41"/>
      <c r="HL41"/>
      <c r="HM41"/>
      <c r="HN41"/>
      <c r="HO41"/>
      <c r="HP41"/>
      <c r="HQ41"/>
      <c r="HR41"/>
      <c r="HS41"/>
      <c r="HT41"/>
      <c r="HU41"/>
      <c r="HV41"/>
    </row>
    <row r="42" spans="1:230" ht="18" customHeight="1">
      <c r="A42" s="625"/>
      <c r="B42" s="816"/>
      <c r="C42" s="560"/>
      <c r="D42" s="560"/>
      <c r="E42" s="817"/>
      <c r="F42" s="560"/>
      <c r="G42" s="626"/>
      <c r="H42" s="625"/>
      <c r="I42" s="560"/>
      <c r="J42" s="560"/>
      <c r="K42" s="560"/>
      <c r="L42" s="649"/>
      <c r="M42" s="625"/>
      <c r="N42" s="628"/>
      <c r="O42" s="628"/>
      <c r="P42" s="625"/>
      <c r="Q42" s="680"/>
      <c r="R42" s="683"/>
      <c r="S42" s="625"/>
      <c r="T42" s="625"/>
      <c r="U42" s="625"/>
      <c r="AM42"/>
      <c r="AQ42" s="138"/>
      <c r="AS42" s="174"/>
      <c r="AT42" s="174"/>
      <c r="AW42" s="5"/>
      <c r="AX42" s="5"/>
      <c r="AY42" s="5"/>
      <c r="AZ42" s="5"/>
      <c r="BA42" s="5"/>
      <c r="BB42" s="5"/>
      <c r="BC42" s="5"/>
      <c r="BD42" s="5"/>
      <c r="BK42" s="5"/>
      <c r="BL42" s="5"/>
      <c r="BM42" s="5"/>
      <c r="BN42" s="150"/>
      <c r="BO42" s="150"/>
      <c r="BP42" s="156"/>
      <c r="BU42" s="5"/>
      <c r="BV42" s="5"/>
      <c r="BW42" s="5"/>
      <c r="BX42"/>
      <c r="BY42"/>
      <c r="DK42" s="67"/>
      <c r="DL42" s="67"/>
      <c r="DM42" s="67"/>
      <c r="DN42" s="68"/>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c r="EO42" s="69"/>
      <c r="EP42" s="69"/>
      <c r="EQ42" s="69"/>
      <c r="ER42" s="69"/>
      <c r="ES42" s="69"/>
      <c r="ET42" s="69"/>
      <c r="EU42" s="69"/>
      <c r="EV42" s="69"/>
      <c r="EW42" s="69"/>
      <c r="EX42" s="69"/>
      <c r="EY42" s="69"/>
      <c r="EZ42" s="69"/>
      <c r="FA42" s="69"/>
      <c r="FB42" s="69"/>
      <c r="FC42" s="783"/>
      <c r="FD42" s="718">
        <f t="shared" si="33"/>
        <v>0</v>
      </c>
      <c r="FE42" s="56"/>
      <c r="FF42" s="61"/>
      <c r="FG42" s="47"/>
      <c r="FH42" s="559" t="s">
        <v>278</v>
      </c>
      <c r="FI42" s="757"/>
      <c r="FJ42" s="14"/>
      <c r="FK42" s="14"/>
      <c r="FM42" s="685"/>
      <c r="FO42" s="715" t="s">
        <v>4</v>
      </c>
      <c r="FP42" s="748">
        <f>Formulas!$GC$40</f>
        <v>0</v>
      </c>
      <c r="FQ42" s="561">
        <v>36.637</v>
      </c>
      <c r="FR42" s="752">
        <f t="shared" si="18"/>
        <v>0</v>
      </c>
      <c r="FS42" s="753" t="e">
        <f t="shared" si="19"/>
        <v>#DIV/0!</v>
      </c>
      <c r="FT42" s="887">
        <f t="shared" si="20"/>
      </c>
      <c r="FU42" s="749" t="e">
        <f t="shared" si="21"/>
        <v>#VALUE!</v>
      </c>
      <c r="FV42" s="109" t="e">
        <f t="shared" si="22"/>
        <v>#VALUE!</v>
      </c>
      <c r="FW42" s="110" t="e">
        <f t="shared" si="23"/>
        <v>#VALUE!</v>
      </c>
      <c r="FX42" s="754" t="s">
        <v>4</v>
      </c>
      <c r="FY42" s="887">
        <f t="shared" si="24"/>
      </c>
      <c r="FZ42" s="749" t="e">
        <f t="shared" si="25"/>
        <v>#VALUE!</v>
      </c>
      <c r="GA42" s="109" t="e">
        <f t="shared" si="26"/>
        <v>#VALUE!</v>
      </c>
      <c r="GB42" s="126" t="e">
        <f t="shared" si="27"/>
        <v>#VALUE!</v>
      </c>
      <c r="GC42" s="193" t="e">
        <f t="shared" si="28"/>
        <v>#VALUE!</v>
      </c>
      <c r="GD42" s="755" t="s">
        <v>4</v>
      </c>
      <c r="GE42" s="183"/>
      <c r="GF42" s="715" t="s">
        <v>5</v>
      </c>
      <c r="GG42" s="748">
        <f>IF($FJ$14&gt;236,0,Formulas!$GC$41)</f>
        <v>0</v>
      </c>
      <c r="GH42" s="587">
        <v>40.773</v>
      </c>
      <c r="GI42" s="751">
        <f t="shared" si="12"/>
        <v>0</v>
      </c>
      <c r="GJ42" s="185">
        <f t="shared" si="29"/>
      </c>
      <c r="GK42" s="114">
        <f t="shared" si="13"/>
      </c>
      <c r="GL42" s="601">
        <f t="shared" si="30"/>
        <v>0</v>
      </c>
      <c r="GM42" s="593">
        <f t="shared" si="31"/>
        <v>0</v>
      </c>
      <c r="GN42" s="603">
        <f t="shared" si="14"/>
        <v>0</v>
      </c>
      <c r="GO42" s="603">
        <f t="shared" si="32"/>
        <v>0</v>
      </c>
      <c r="GP42" s="611" t="b">
        <f t="shared" si="15"/>
        <v>0</v>
      </c>
      <c r="GQ42" s="614">
        <f t="shared" si="16"/>
        <v>0</v>
      </c>
      <c r="GR42" s="613">
        <f t="shared" si="17"/>
        <v>0</v>
      </c>
      <c r="GW42" s="849">
        <v>310608</v>
      </c>
      <c r="GX42" s="600" t="s">
        <v>262</v>
      </c>
      <c r="GY42" s="742">
        <v>34.373768749999996</v>
      </c>
      <c r="HA42" s="691"/>
      <c r="HB42" s="5"/>
      <c r="HC42" s="5"/>
      <c r="HG42" s="850">
        <v>310608</v>
      </c>
      <c r="HH42" s="600" t="s">
        <v>262</v>
      </c>
      <c r="HI42" s="733">
        <v>4</v>
      </c>
      <c r="HJ42"/>
      <c r="HK42"/>
      <c r="HL42"/>
      <c r="HM42"/>
      <c r="HN42"/>
      <c r="HO42"/>
      <c r="HP42"/>
      <c r="HQ42"/>
      <c r="HR42"/>
      <c r="HS42"/>
      <c r="HT42"/>
      <c r="HU42"/>
      <c r="HV42"/>
    </row>
    <row r="43" spans="1:217" s="1" customFormat="1" ht="18" customHeight="1">
      <c r="A43" s="560"/>
      <c r="B43" s="816"/>
      <c r="C43" s="560"/>
      <c r="D43" s="560"/>
      <c r="E43" s="817"/>
      <c r="F43" s="560"/>
      <c r="G43" s="626"/>
      <c r="H43" s="560"/>
      <c r="I43" s="560"/>
      <c r="J43" s="560"/>
      <c r="K43" s="560"/>
      <c r="L43" s="649"/>
      <c r="M43" s="625"/>
      <c r="N43" s="628"/>
      <c r="O43" s="628"/>
      <c r="P43" s="625"/>
      <c r="Q43" s="683"/>
      <c r="R43" s="815"/>
      <c r="S43" s="560"/>
      <c r="T43" s="560"/>
      <c r="U43" s="560"/>
      <c r="V43" s="5"/>
      <c r="W43" s="5"/>
      <c r="X43" s="5"/>
      <c r="Y43" s="5"/>
      <c r="Z43" s="5"/>
      <c r="AA43" s="5"/>
      <c r="AB43" s="5"/>
      <c r="AC43" s="5"/>
      <c r="AD43" s="5"/>
      <c r="AE43" s="5"/>
      <c r="AF43" s="5"/>
      <c r="AG43" s="5"/>
      <c r="AH43" s="5"/>
      <c r="AI43" s="5"/>
      <c r="AJ43" s="5"/>
      <c r="AK43" s="5"/>
      <c r="AL43" s="5"/>
      <c r="AM43" s="5"/>
      <c r="AN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68"/>
      <c r="FD43" s="718">
        <f t="shared" si="33"/>
        <v>0</v>
      </c>
      <c r="FE43" s="56"/>
      <c r="FH43" s="559" t="s">
        <v>59</v>
      </c>
      <c r="FI43" s="757" t="s">
        <v>101</v>
      </c>
      <c r="FJ43" s="3"/>
      <c r="FK43" s="3"/>
      <c r="FL43" s="5"/>
      <c r="FM43" s="124"/>
      <c r="FN43" s="69"/>
      <c r="FO43" s="715" t="s">
        <v>5</v>
      </c>
      <c r="FP43" s="748">
        <f>Formulas!$GC$41</f>
        <v>0</v>
      </c>
      <c r="FQ43" s="561">
        <v>40.773</v>
      </c>
      <c r="FR43" s="752">
        <f t="shared" si="18"/>
        <v>0</v>
      </c>
      <c r="FS43" s="753" t="e">
        <f t="shared" si="19"/>
        <v>#DIV/0!</v>
      </c>
      <c r="FT43" s="887">
        <f t="shared" si="20"/>
      </c>
      <c r="FU43" s="749" t="e">
        <f t="shared" si="21"/>
        <v>#VALUE!</v>
      </c>
      <c r="FV43" s="109" t="e">
        <f t="shared" si="22"/>
        <v>#VALUE!</v>
      </c>
      <c r="FW43" s="110" t="e">
        <f t="shared" si="23"/>
        <v>#VALUE!</v>
      </c>
      <c r="FX43" s="754" t="s">
        <v>5</v>
      </c>
      <c r="FY43" s="887">
        <f t="shared" si="24"/>
      </c>
      <c r="FZ43" s="749" t="e">
        <f t="shared" si="25"/>
        <v>#VALUE!</v>
      </c>
      <c r="GA43" s="109" t="e">
        <f t="shared" si="26"/>
        <v>#VALUE!</v>
      </c>
      <c r="GB43" s="126" t="e">
        <f t="shared" si="27"/>
        <v>#VALUE!</v>
      </c>
      <c r="GC43" s="193" t="e">
        <f t="shared" si="28"/>
        <v>#VALUE!</v>
      </c>
      <c r="GD43" s="755" t="s">
        <v>5</v>
      </c>
      <c r="GE43" s="183"/>
      <c r="GF43" s="715" t="s">
        <v>6</v>
      </c>
      <c r="GG43" s="748">
        <f>IF($FJ$14&gt;236,0,Formulas!$GC$42)</f>
        <v>0</v>
      </c>
      <c r="GH43" s="587">
        <v>58.795</v>
      </c>
      <c r="GI43" s="751">
        <f t="shared" si="12"/>
        <v>0</v>
      </c>
      <c r="GJ43" s="185">
        <f t="shared" si="29"/>
      </c>
      <c r="GK43" s="114">
        <f t="shared" si="13"/>
      </c>
      <c r="GL43" s="601">
        <f t="shared" si="30"/>
        <v>0</v>
      </c>
      <c r="GM43" s="593">
        <f t="shared" si="31"/>
        <v>0</v>
      </c>
      <c r="GN43" s="603">
        <f t="shared" si="14"/>
        <v>0</v>
      </c>
      <c r="GO43" s="603">
        <f t="shared" si="32"/>
        <v>0</v>
      </c>
      <c r="GP43" s="611" t="b">
        <f t="shared" si="15"/>
        <v>0</v>
      </c>
      <c r="GQ43" s="614">
        <f t="shared" si="16"/>
        <v>0</v>
      </c>
      <c r="GR43" s="613">
        <f t="shared" si="17"/>
        <v>0</v>
      </c>
      <c r="GW43" s="855">
        <v>310601</v>
      </c>
      <c r="GX43" s="600" t="s">
        <v>264</v>
      </c>
      <c r="GY43" s="742">
        <v>33.381536249999996</v>
      </c>
      <c r="HA43" s="691"/>
      <c r="HB43" s="5"/>
      <c r="HC43" s="5"/>
      <c r="HG43" s="851">
        <v>310601</v>
      </c>
      <c r="HH43" s="600" t="s">
        <v>264</v>
      </c>
      <c r="HI43" s="733">
        <v>8</v>
      </c>
    </row>
    <row r="44" spans="1:256" s="57" customFormat="1" ht="22.5" customHeight="1">
      <c r="A44" s="560"/>
      <c r="B44" s="818"/>
      <c r="C44" s="560"/>
      <c r="D44" s="560"/>
      <c r="E44" s="819"/>
      <c r="F44" s="560"/>
      <c r="G44" s="626"/>
      <c r="H44" s="560"/>
      <c r="I44" s="560"/>
      <c r="J44" s="560"/>
      <c r="K44" s="560"/>
      <c r="L44" s="649"/>
      <c r="M44" s="560"/>
      <c r="N44" s="560"/>
      <c r="O44" s="560"/>
      <c r="P44" s="560"/>
      <c r="Q44" s="680"/>
      <c r="R44" s="801"/>
      <c r="S44" s="560"/>
      <c r="T44" s="560"/>
      <c r="U44" s="560"/>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149"/>
      <c r="BO44" s="150"/>
      <c r="BP44" s="151"/>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68"/>
      <c r="FD44" s="718" t="e">
        <f>SUM(FD22:FD43)</f>
        <v>#VALUE!</v>
      </c>
      <c r="FE44" s="124"/>
      <c r="FF44" s="756" t="s">
        <v>141</v>
      </c>
      <c r="FG44" s="5"/>
      <c r="FH44" s="559" t="s">
        <v>46</v>
      </c>
      <c r="FI44" s="757"/>
      <c r="FJ44" s="5"/>
      <c r="FK44" s="5"/>
      <c r="FL44" s="5"/>
      <c r="FM44" s="124"/>
      <c r="FN44" s="69"/>
      <c r="FO44" s="715" t="s">
        <v>6</v>
      </c>
      <c r="FP44" s="748">
        <f>Formulas!$GC$42</f>
        <v>0</v>
      </c>
      <c r="FQ44" s="561">
        <v>58.795</v>
      </c>
      <c r="FR44" s="752">
        <f t="shared" si="18"/>
        <v>0</v>
      </c>
      <c r="FS44" s="753" t="e">
        <f t="shared" si="19"/>
        <v>#DIV/0!</v>
      </c>
      <c r="FT44" s="887">
        <f t="shared" si="20"/>
      </c>
      <c r="FU44" s="749" t="e">
        <f t="shared" si="21"/>
        <v>#VALUE!</v>
      </c>
      <c r="FV44" s="109" t="e">
        <f t="shared" si="22"/>
        <v>#VALUE!</v>
      </c>
      <c r="FW44" s="110" t="e">
        <f t="shared" si="23"/>
        <v>#VALUE!</v>
      </c>
      <c r="FX44" s="754" t="s">
        <v>6</v>
      </c>
      <c r="FY44" s="887">
        <f t="shared" si="24"/>
      </c>
      <c r="FZ44" s="749" t="e">
        <f t="shared" si="25"/>
        <v>#VALUE!</v>
      </c>
      <c r="GA44" s="109" t="e">
        <f t="shared" si="26"/>
        <v>#VALUE!</v>
      </c>
      <c r="GB44" s="126" t="e">
        <f t="shared" si="27"/>
        <v>#VALUE!</v>
      </c>
      <c r="GC44" s="193" t="e">
        <f t="shared" si="28"/>
        <v>#VALUE!</v>
      </c>
      <c r="GD44" s="755" t="s">
        <v>6</v>
      </c>
      <c r="GE44" s="183"/>
      <c r="GF44" s="715" t="s">
        <v>7</v>
      </c>
      <c r="GG44" s="748">
        <f>IF($FJ$14&gt;236,0,Formulas!$GC$43)</f>
        <v>0</v>
      </c>
      <c r="GH44" s="588">
        <v>57.41</v>
      </c>
      <c r="GI44" s="751">
        <f t="shared" si="12"/>
        <v>0</v>
      </c>
      <c r="GJ44" s="185">
        <f t="shared" si="29"/>
      </c>
      <c r="GK44" s="114">
        <f t="shared" si="13"/>
      </c>
      <c r="GL44" s="601">
        <f t="shared" si="30"/>
        <v>0</v>
      </c>
      <c r="GM44" s="593">
        <f t="shared" si="31"/>
        <v>0</v>
      </c>
      <c r="GN44" s="603">
        <f t="shared" si="14"/>
        <v>0</v>
      </c>
      <c r="GO44" s="603">
        <f t="shared" si="32"/>
        <v>0</v>
      </c>
      <c r="GP44" s="611" t="b">
        <f t="shared" si="15"/>
        <v>0</v>
      </c>
      <c r="GQ44" s="614">
        <f t="shared" si="16"/>
        <v>0</v>
      </c>
      <c r="GR44" s="613">
        <f t="shared" si="17"/>
        <v>0</v>
      </c>
      <c r="GS44" s="560"/>
      <c r="GT44" s="560"/>
      <c r="GU44" s="560"/>
      <c r="GV44" s="560"/>
      <c r="GW44" s="856">
        <v>651392</v>
      </c>
      <c r="GX44" s="600" t="s">
        <v>210</v>
      </c>
      <c r="GY44" s="742">
        <v>27.109209375</v>
      </c>
      <c r="GZ44" s="560"/>
      <c r="HA44" s="691"/>
      <c r="HB44" s="5"/>
      <c r="HC44" s="5"/>
      <c r="HD44" s="560"/>
      <c r="HE44" s="560"/>
      <c r="HF44" s="560"/>
      <c r="HG44" s="852">
        <v>651392</v>
      </c>
      <c r="HH44" s="600" t="s">
        <v>210</v>
      </c>
      <c r="HI44" s="733">
        <v>4</v>
      </c>
      <c r="HJ44" s="560"/>
      <c r="HK44" s="560"/>
      <c r="HL44" s="560"/>
      <c r="HM44" s="560"/>
      <c r="HN44" s="560"/>
      <c r="HO44" s="560"/>
      <c r="HP44" s="560"/>
      <c r="HQ44" s="560"/>
      <c r="HR44" s="560"/>
      <c r="HS44" s="560"/>
      <c r="HT44" s="560"/>
      <c r="HU44" s="560"/>
      <c r="HV44" s="560"/>
      <c r="HW44" s="560"/>
      <c r="HX44" s="560"/>
      <c r="HY44" s="560"/>
      <c r="HZ44" s="560"/>
      <c r="IA44" s="560"/>
      <c r="IB44" s="560"/>
      <c r="IC44" s="560"/>
      <c r="ID44" s="560"/>
      <c r="IE44" s="560"/>
      <c r="IF44" s="560"/>
      <c r="IG44" s="560"/>
      <c r="IH44" s="560"/>
      <c r="II44" s="560"/>
      <c r="IJ44" s="560"/>
      <c r="IK44" s="560"/>
      <c r="IL44" s="560"/>
      <c r="IM44" s="560"/>
      <c r="IN44" s="560"/>
      <c r="IO44" s="560"/>
      <c r="IP44" s="560"/>
      <c r="IQ44" s="560"/>
      <c r="IR44" s="560"/>
      <c r="IS44" s="560"/>
      <c r="IT44" s="560"/>
      <c r="IU44" s="560"/>
      <c r="IV44" s="560"/>
    </row>
    <row r="45" spans="1:230" ht="20.25" customHeight="1">
      <c r="A45" s="625"/>
      <c r="B45" s="820"/>
      <c r="C45" s="634"/>
      <c r="D45" s="634"/>
      <c r="E45" s="678"/>
      <c r="F45" s="560"/>
      <c r="G45" s="626"/>
      <c r="H45" s="625"/>
      <c r="I45" s="560"/>
      <c r="J45" s="560"/>
      <c r="K45" s="560"/>
      <c r="L45" s="649"/>
      <c r="M45" s="560"/>
      <c r="N45" s="560"/>
      <c r="O45" s="560"/>
      <c r="P45" s="560"/>
      <c r="Q45" s="680"/>
      <c r="R45" s="801"/>
      <c r="S45" s="625"/>
      <c r="T45" s="625"/>
      <c r="U45" s="625"/>
      <c r="AM45"/>
      <c r="AN45"/>
      <c r="AO45"/>
      <c r="AW45" s="5"/>
      <c r="AX45" s="5"/>
      <c r="AY45" s="5"/>
      <c r="AZ45" s="5"/>
      <c r="BA45" s="5"/>
      <c r="BB45" s="5"/>
      <c r="BC45" s="5"/>
      <c r="BD45" s="5"/>
      <c r="BK45" s="5"/>
      <c r="BL45" s="5"/>
      <c r="BM45" s="5"/>
      <c r="BN45" s="149"/>
      <c r="BO45" s="150"/>
      <c r="BP45" s="151"/>
      <c r="BU45" s="5"/>
      <c r="BV45" s="5"/>
      <c r="BW45" s="5"/>
      <c r="BX45"/>
      <c r="BY45"/>
      <c r="DK45" s="67"/>
      <c r="DL45" s="67"/>
      <c r="DM45" s="67"/>
      <c r="DN45" s="68"/>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c r="EO45" s="69"/>
      <c r="EP45" s="69"/>
      <c r="EQ45" s="69"/>
      <c r="ER45" s="69"/>
      <c r="ES45" s="69"/>
      <c r="ET45" s="69"/>
      <c r="EU45" s="69"/>
      <c r="EV45" s="69"/>
      <c r="EW45" s="69"/>
      <c r="EX45" s="69"/>
      <c r="EY45" s="69"/>
      <c r="EZ45" s="69"/>
      <c r="FA45" s="69"/>
      <c r="FB45" s="69"/>
      <c r="FC45" s="783"/>
      <c r="FD45" s="916" t="s">
        <v>284</v>
      </c>
      <c r="FE45" s="124"/>
      <c r="FF45" s="389" t="s">
        <v>46</v>
      </c>
      <c r="FH45" s="559" t="s">
        <v>68</v>
      </c>
      <c r="FM45" s="685"/>
      <c r="FO45" s="715" t="s">
        <v>7</v>
      </c>
      <c r="FP45" s="748">
        <f>Formulas!$GC$43</f>
        <v>0</v>
      </c>
      <c r="FQ45" s="562">
        <v>57.41</v>
      </c>
      <c r="FR45" s="752">
        <f t="shared" si="18"/>
        <v>0</v>
      </c>
      <c r="FS45" s="753" t="e">
        <f t="shared" si="19"/>
        <v>#DIV/0!</v>
      </c>
      <c r="FT45" s="887">
        <f t="shared" si="20"/>
      </c>
      <c r="FU45" s="749" t="e">
        <f t="shared" si="21"/>
        <v>#VALUE!</v>
      </c>
      <c r="FV45" s="109" t="e">
        <f t="shared" si="22"/>
        <v>#VALUE!</v>
      </c>
      <c r="FW45" s="110" t="e">
        <f t="shared" si="23"/>
        <v>#VALUE!</v>
      </c>
      <c r="FX45" s="754" t="s">
        <v>7</v>
      </c>
      <c r="FY45" s="887">
        <f t="shared" si="24"/>
      </c>
      <c r="FZ45" s="749" t="e">
        <f t="shared" si="25"/>
        <v>#VALUE!</v>
      </c>
      <c r="GA45" s="109" t="e">
        <f t="shared" si="26"/>
        <v>#VALUE!</v>
      </c>
      <c r="GB45" s="126" t="e">
        <f t="shared" si="27"/>
        <v>#VALUE!</v>
      </c>
      <c r="GC45" s="193" t="e">
        <f t="shared" si="28"/>
        <v>#VALUE!</v>
      </c>
      <c r="GD45" s="755" t="s">
        <v>7</v>
      </c>
      <c r="GE45" s="183"/>
      <c r="GF45" s="715" t="s">
        <v>8</v>
      </c>
      <c r="GG45" s="748">
        <f>IF($FJ$14&gt;236,0,Formulas!GC$44)</f>
        <v>0</v>
      </c>
      <c r="GH45" s="587">
        <v>47.864</v>
      </c>
      <c r="GI45" s="751">
        <f t="shared" si="12"/>
        <v>0</v>
      </c>
      <c r="GJ45" s="185">
        <f t="shared" si="29"/>
      </c>
      <c r="GK45" s="114">
        <f t="shared" si="13"/>
      </c>
      <c r="GL45" s="601">
        <f t="shared" si="30"/>
        <v>0</v>
      </c>
      <c r="GM45" s="593">
        <f t="shared" si="31"/>
        <v>0</v>
      </c>
      <c r="GN45" s="603">
        <f t="shared" si="14"/>
        <v>0</v>
      </c>
      <c r="GO45" s="603">
        <f t="shared" si="32"/>
        <v>0</v>
      </c>
      <c r="GP45" s="611" t="b">
        <f t="shared" si="15"/>
        <v>0</v>
      </c>
      <c r="GQ45" s="614">
        <f t="shared" si="16"/>
        <v>0</v>
      </c>
      <c r="GR45" s="613">
        <f t="shared" si="17"/>
        <v>0</v>
      </c>
      <c r="GW45" s="855">
        <v>651620</v>
      </c>
      <c r="GX45" s="600" t="s">
        <v>223</v>
      </c>
      <c r="GY45" s="742">
        <v>26.046103125</v>
      </c>
      <c r="HA45" s="691"/>
      <c r="HB45" s="5"/>
      <c r="HC45" s="5"/>
      <c r="HG45" s="851">
        <v>651620</v>
      </c>
      <c r="HH45" s="600" t="s">
        <v>223</v>
      </c>
      <c r="HI45" s="733">
        <v>4</v>
      </c>
      <c r="HJ45"/>
      <c r="HK45"/>
      <c r="HL45"/>
      <c r="HM45"/>
      <c r="HN45"/>
      <c r="HO45"/>
      <c r="HP45"/>
      <c r="HQ45"/>
      <c r="HR45"/>
      <c r="HS45"/>
      <c r="HT45"/>
      <c r="HU45"/>
      <c r="HV45"/>
    </row>
    <row r="46" spans="1:230" ht="22.5" customHeight="1">
      <c r="A46" s="625"/>
      <c r="B46" s="821" t="s">
        <v>320</v>
      </c>
      <c r="C46" s="822"/>
      <c r="D46" s="822"/>
      <c r="E46" s="822"/>
      <c r="F46" s="625"/>
      <c r="G46" s="626"/>
      <c r="I46" s="560"/>
      <c r="J46" s="560"/>
      <c r="K46" s="625"/>
      <c r="L46" s="560"/>
      <c r="M46" s="625"/>
      <c r="N46" s="628"/>
      <c r="O46" s="628"/>
      <c r="P46" s="625"/>
      <c r="Q46" s="625"/>
      <c r="R46" s="625"/>
      <c r="S46" s="625"/>
      <c r="T46" s="625"/>
      <c r="U46" s="625"/>
      <c r="AM46"/>
      <c r="AN46"/>
      <c r="AO46"/>
      <c r="AW46" s="5"/>
      <c r="AX46" s="5"/>
      <c r="AY46" s="5"/>
      <c r="BE46"/>
      <c r="BF46"/>
      <c r="BG46"/>
      <c r="BK46" s="5"/>
      <c r="BL46" s="5"/>
      <c r="BM46" s="5"/>
      <c r="BN46" s="149"/>
      <c r="BO46" s="150"/>
      <c r="BP46" s="151"/>
      <c r="BU46" s="5"/>
      <c r="BV46" s="5"/>
      <c r="BW46" s="5"/>
      <c r="BX46"/>
      <c r="BY46"/>
      <c r="DK46" s="67"/>
      <c r="DL46" s="67"/>
      <c r="DM46" s="67"/>
      <c r="DN46" s="68"/>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c r="EO46" s="69"/>
      <c r="EP46" s="69"/>
      <c r="EQ46" s="69"/>
      <c r="ER46" s="69"/>
      <c r="ES46" s="69"/>
      <c r="ET46" s="69"/>
      <c r="EU46" s="69"/>
      <c r="EV46" s="69"/>
      <c r="EW46" s="69"/>
      <c r="EX46" s="69"/>
      <c r="EY46" s="69"/>
      <c r="EZ46" s="69"/>
      <c r="FA46" s="69"/>
      <c r="FB46" s="69"/>
      <c r="FC46" s="783"/>
      <c r="FD46" s="916"/>
      <c r="FF46" s="389" t="s">
        <v>45</v>
      </c>
      <c r="FM46" s="685"/>
      <c r="FO46" s="715" t="s">
        <v>8</v>
      </c>
      <c r="FP46" s="748">
        <f>Formulas!$GC$44</f>
        <v>0</v>
      </c>
      <c r="FQ46" s="561">
        <v>47.864</v>
      </c>
      <c r="FR46" s="752">
        <f t="shared" si="18"/>
        <v>0</v>
      </c>
      <c r="FS46" s="753" t="e">
        <f t="shared" si="19"/>
        <v>#DIV/0!</v>
      </c>
      <c r="FT46" s="887">
        <f t="shared" si="20"/>
      </c>
      <c r="FU46" s="749" t="e">
        <f t="shared" si="21"/>
        <v>#VALUE!</v>
      </c>
      <c r="FV46" s="109" t="e">
        <f t="shared" si="22"/>
        <v>#VALUE!</v>
      </c>
      <c r="FW46" s="110" t="e">
        <f t="shared" si="23"/>
        <v>#VALUE!</v>
      </c>
      <c r="FX46" s="754" t="s">
        <v>8</v>
      </c>
      <c r="FY46" s="887">
        <f t="shared" si="24"/>
      </c>
      <c r="FZ46" s="749" t="e">
        <f t="shared" si="25"/>
        <v>#VALUE!</v>
      </c>
      <c r="GA46" s="109" t="e">
        <f t="shared" si="26"/>
        <v>#VALUE!</v>
      </c>
      <c r="GB46" s="126" t="e">
        <f t="shared" si="27"/>
        <v>#VALUE!</v>
      </c>
      <c r="GC46" s="193" t="e">
        <f t="shared" si="28"/>
        <v>#VALUE!</v>
      </c>
      <c r="GD46" s="755" t="s">
        <v>8</v>
      </c>
      <c r="GE46" s="183"/>
      <c r="GF46" s="715" t="s">
        <v>9</v>
      </c>
      <c r="GG46" s="748">
        <f>IF($FJ$14&gt;236,0,Formulas!$GC$45)</f>
        <v>0</v>
      </c>
      <c r="GH46" s="587">
        <v>32.204</v>
      </c>
      <c r="GI46" s="751">
        <f t="shared" si="12"/>
        <v>0</v>
      </c>
      <c r="GJ46" s="185">
        <f t="shared" si="29"/>
      </c>
      <c r="GK46" s="114">
        <f t="shared" si="13"/>
      </c>
      <c r="GL46" s="601">
        <f t="shared" si="30"/>
        <v>0</v>
      </c>
      <c r="GM46" s="593">
        <f t="shared" si="31"/>
        <v>0</v>
      </c>
      <c r="GN46" s="603">
        <f t="shared" si="14"/>
        <v>0</v>
      </c>
      <c r="GO46" s="603">
        <f t="shared" si="32"/>
        <v>0</v>
      </c>
      <c r="GP46" s="611" t="b">
        <f t="shared" si="15"/>
        <v>0</v>
      </c>
      <c r="GQ46" s="614">
        <f t="shared" si="16"/>
        <v>0</v>
      </c>
      <c r="GR46" s="613">
        <f t="shared" si="17"/>
        <v>0</v>
      </c>
      <c r="GW46" s="855">
        <v>651810</v>
      </c>
      <c r="GX46" s="600" t="s">
        <v>225</v>
      </c>
      <c r="GY46" s="742">
        <v>26.5067825</v>
      </c>
      <c r="HA46" s="691"/>
      <c r="HB46" s="5"/>
      <c r="HC46" s="5"/>
      <c r="HG46" s="851">
        <v>651810</v>
      </c>
      <c r="HH46" s="600" t="s">
        <v>225</v>
      </c>
      <c r="HI46" s="733">
        <v>4</v>
      </c>
      <c r="HJ46"/>
      <c r="HK46"/>
      <c r="HL46"/>
      <c r="HM46"/>
      <c r="HN46"/>
      <c r="HO46"/>
      <c r="HP46"/>
      <c r="HQ46"/>
      <c r="HR46"/>
      <c r="HS46"/>
      <c r="HT46"/>
      <c r="HU46"/>
      <c r="HV46"/>
    </row>
    <row r="47" spans="1:230" ht="24.75" customHeight="1">
      <c r="A47" s="625"/>
      <c r="B47" s="560"/>
      <c r="C47" s="560"/>
      <c r="D47" s="560"/>
      <c r="E47" s="560"/>
      <c r="F47" s="625"/>
      <c r="G47" s="626"/>
      <c r="H47" s="625"/>
      <c r="I47" s="627"/>
      <c r="J47" s="627"/>
      <c r="K47" s="625"/>
      <c r="L47" s="560"/>
      <c r="M47" s="625"/>
      <c r="N47" s="628"/>
      <c r="O47" s="628"/>
      <c r="P47" s="625"/>
      <c r="Q47" s="625"/>
      <c r="R47" s="625"/>
      <c r="S47" s="625"/>
      <c r="T47" s="625"/>
      <c r="U47" s="625"/>
      <c r="AM47"/>
      <c r="AN47"/>
      <c r="AO47"/>
      <c r="AW47" s="5"/>
      <c r="AX47" s="5"/>
      <c r="AY47" s="5"/>
      <c r="BE47"/>
      <c r="BF47"/>
      <c r="BG47"/>
      <c r="BK47" s="5"/>
      <c r="BL47" s="5"/>
      <c r="BM47" s="5"/>
      <c r="BN47" s="149"/>
      <c r="BO47" s="156"/>
      <c r="BP47" s="151"/>
      <c r="BU47" s="5"/>
      <c r="BV47" s="5"/>
      <c r="BW47" s="5"/>
      <c r="BX47"/>
      <c r="BY47"/>
      <c r="DK47" s="67"/>
      <c r="DL47" s="67"/>
      <c r="DM47" s="67"/>
      <c r="DN47" s="68"/>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c r="EO47" s="69"/>
      <c r="EP47" s="69"/>
      <c r="EQ47" s="69"/>
      <c r="ER47" s="69"/>
      <c r="ES47" s="69"/>
      <c r="ET47" s="69"/>
      <c r="EU47" s="69"/>
      <c r="EV47" s="69"/>
      <c r="EW47" s="69"/>
      <c r="EX47" s="69"/>
      <c r="EY47" s="69"/>
      <c r="EZ47" s="69"/>
      <c r="FA47" s="69"/>
      <c r="FB47" s="69"/>
      <c r="FC47" s="783"/>
      <c r="FF47" s="389" t="s">
        <v>68</v>
      </c>
      <c r="FM47" s="685"/>
      <c r="FO47" s="715" t="s">
        <v>9</v>
      </c>
      <c r="FP47" s="748">
        <f>Formulas!$GC$45</f>
        <v>0</v>
      </c>
      <c r="FQ47" s="561">
        <v>32.204</v>
      </c>
      <c r="FR47" s="752">
        <f t="shared" si="18"/>
        <v>0</v>
      </c>
      <c r="FS47" s="753" t="e">
        <f t="shared" si="19"/>
        <v>#DIV/0!</v>
      </c>
      <c r="FT47" s="887">
        <f t="shared" si="20"/>
      </c>
      <c r="FU47" s="749" t="e">
        <f t="shared" si="21"/>
        <v>#VALUE!</v>
      </c>
      <c r="FV47" s="109" t="e">
        <f t="shared" si="22"/>
        <v>#VALUE!</v>
      </c>
      <c r="FW47" s="110" t="e">
        <f t="shared" si="23"/>
        <v>#VALUE!</v>
      </c>
      <c r="FX47" s="754" t="s">
        <v>9</v>
      </c>
      <c r="FY47" s="887">
        <f t="shared" si="24"/>
      </c>
      <c r="FZ47" s="749" t="e">
        <f t="shared" si="25"/>
        <v>#VALUE!</v>
      </c>
      <c r="GA47" s="109" t="e">
        <f t="shared" si="26"/>
        <v>#VALUE!</v>
      </c>
      <c r="GB47" s="126" t="e">
        <f t="shared" si="27"/>
        <v>#VALUE!</v>
      </c>
      <c r="GC47" s="193" t="e">
        <f t="shared" si="28"/>
        <v>#VALUE!</v>
      </c>
      <c r="GD47" s="755" t="s">
        <v>9</v>
      </c>
      <c r="GE47" s="183"/>
      <c r="GF47" s="715" t="s">
        <v>10</v>
      </c>
      <c r="GG47" s="748">
        <f>IF($FJ$14&gt;236,0,Formulas!$GC$46)</f>
        <v>0</v>
      </c>
      <c r="GH47" s="587">
        <v>32.795</v>
      </c>
      <c r="GI47" s="751">
        <f t="shared" si="12"/>
        <v>0</v>
      </c>
      <c r="GJ47" s="185">
        <f t="shared" si="29"/>
      </c>
      <c r="GK47" s="114">
        <f t="shared" si="13"/>
      </c>
      <c r="GL47" s="601">
        <f t="shared" si="30"/>
        <v>0</v>
      </c>
      <c r="GM47" s="593">
        <f t="shared" si="31"/>
        <v>0</v>
      </c>
      <c r="GN47" s="603">
        <f t="shared" si="14"/>
        <v>0</v>
      </c>
      <c r="GO47" s="603">
        <f t="shared" si="32"/>
        <v>0</v>
      </c>
      <c r="GP47" s="611" t="b">
        <f t="shared" si="15"/>
        <v>0</v>
      </c>
      <c r="GQ47" s="614">
        <f t="shared" si="16"/>
        <v>0</v>
      </c>
      <c r="GR47" s="613">
        <f t="shared" si="17"/>
        <v>0</v>
      </c>
      <c r="GW47" s="855">
        <v>651885</v>
      </c>
      <c r="GX47" s="600" t="s">
        <v>228</v>
      </c>
      <c r="GY47" s="742">
        <v>27.499015</v>
      </c>
      <c r="HA47" s="691"/>
      <c r="HB47" s="5"/>
      <c r="HC47" s="5"/>
      <c r="HG47" s="851">
        <v>651885</v>
      </c>
      <c r="HH47" s="600" t="s">
        <v>228</v>
      </c>
      <c r="HI47" s="733">
        <v>4</v>
      </c>
      <c r="HJ47"/>
      <c r="HK47"/>
      <c r="HL47"/>
      <c r="HM47"/>
      <c r="HN47"/>
      <c r="HO47"/>
      <c r="HP47"/>
      <c r="HQ47"/>
      <c r="HR47"/>
      <c r="HS47"/>
      <c r="HT47"/>
      <c r="HU47"/>
      <c r="HV47"/>
    </row>
    <row r="48" spans="1:230" ht="29.25" customHeight="1">
      <c r="A48" s="625"/>
      <c r="B48" s="560"/>
      <c r="C48" s="560"/>
      <c r="D48" s="560"/>
      <c r="E48" s="560"/>
      <c r="F48" s="625"/>
      <c r="G48" s="626"/>
      <c r="H48" s="625"/>
      <c r="I48" s="627"/>
      <c r="J48" s="627"/>
      <c r="K48" s="625"/>
      <c r="L48" s="560"/>
      <c r="M48" s="625"/>
      <c r="N48" s="628"/>
      <c r="O48" s="628"/>
      <c r="P48" s="625"/>
      <c r="Q48" s="625"/>
      <c r="R48" s="625"/>
      <c r="S48" s="625"/>
      <c r="T48" s="625"/>
      <c r="U48" s="625"/>
      <c r="AM48"/>
      <c r="AN48"/>
      <c r="AO48"/>
      <c r="AW48" s="5"/>
      <c r="AX48" s="5"/>
      <c r="AY48" s="5"/>
      <c r="BE48"/>
      <c r="BF48"/>
      <c r="BG48"/>
      <c r="BK48" s="5"/>
      <c r="BL48" s="5"/>
      <c r="BM48" s="5"/>
      <c r="BN48" s="149"/>
      <c r="BO48" s="156"/>
      <c r="BP48" s="151"/>
      <c r="BU48" s="5"/>
      <c r="BV48" s="5"/>
      <c r="BW48" s="5"/>
      <c r="BX48"/>
      <c r="BY48"/>
      <c r="DK48" s="67"/>
      <c r="DL48" s="67"/>
      <c r="DM48" s="67"/>
      <c r="DN48" s="68"/>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c r="EO48" s="69"/>
      <c r="EP48" s="69"/>
      <c r="EQ48" s="69"/>
      <c r="ER48" s="69"/>
      <c r="ES48" s="69"/>
      <c r="ET48" s="69"/>
      <c r="EU48" s="69"/>
      <c r="EV48" s="69"/>
      <c r="EW48" s="69"/>
      <c r="EX48" s="69"/>
      <c r="EY48" s="69"/>
      <c r="EZ48" s="69"/>
      <c r="FA48" s="69"/>
      <c r="FB48" s="69"/>
      <c r="FC48" s="69"/>
      <c r="FM48" s="685"/>
      <c r="FN48" s="719" t="s">
        <v>75</v>
      </c>
      <c r="FO48" s="715" t="s">
        <v>10</v>
      </c>
      <c r="FP48" s="748">
        <f>Formulas!$GC$46</f>
        <v>0</v>
      </c>
      <c r="FQ48" s="561">
        <v>32.795</v>
      </c>
      <c r="FR48" s="752">
        <f t="shared" si="18"/>
        <v>0</v>
      </c>
      <c r="FS48" s="753" t="e">
        <f t="shared" si="19"/>
        <v>#DIV/0!</v>
      </c>
      <c r="FT48" s="887">
        <f t="shared" si="20"/>
      </c>
      <c r="FU48" s="749" t="e">
        <f t="shared" si="21"/>
        <v>#VALUE!</v>
      </c>
      <c r="FV48" s="109" t="e">
        <f t="shared" si="22"/>
        <v>#VALUE!</v>
      </c>
      <c r="FW48" s="110" t="e">
        <f t="shared" si="23"/>
        <v>#VALUE!</v>
      </c>
      <c r="FX48" s="754" t="s">
        <v>10</v>
      </c>
      <c r="FY48" s="887">
        <f t="shared" si="24"/>
      </c>
      <c r="FZ48" s="749" t="e">
        <f t="shared" si="25"/>
        <v>#VALUE!</v>
      </c>
      <c r="GA48" s="109" t="e">
        <f t="shared" si="26"/>
        <v>#VALUE!</v>
      </c>
      <c r="GB48" s="126" t="e">
        <f t="shared" si="27"/>
        <v>#VALUE!</v>
      </c>
      <c r="GC48" s="193" t="e">
        <f t="shared" si="28"/>
        <v>#VALUE!</v>
      </c>
      <c r="GD48" s="755" t="s">
        <v>10</v>
      </c>
      <c r="GE48" s="183"/>
      <c r="GF48" s="715" t="s">
        <v>36</v>
      </c>
      <c r="GG48" s="748">
        <f>IF($FJ$14&gt;236,0,Formulas!$GC$47)</f>
        <v>0</v>
      </c>
      <c r="GH48" s="593">
        <v>37.56</v>
      </c>
      <c r="GI48" s="751">
        <f t="shared" si="12"/>
        <v>0</v>
      </c>
      <c r="GJ48" s="185">
        <f t="shared" si="29"/>
      </c>
      <c r="GK48" s="114">
        <f t="shared" si="13"/>
      </c>
      <c r="GL48" s="601">
        <f t="shared" si="30"/>
        <v>0</v>
      </c>
      <c r="GM48" s="593">
        <f t="shared" si="31"/>
        <v>0</v>
      </c>
      <c r="GN48" s="603">
        <f t="shared" si="14"/>
        <v>0</v>
      </c>
      <c r="GO48" s="603">
        <f t="shared" si="32"/>
        <v>0</v>
      </c>
      <c r="GP48" s="611" t="b">
        <f t="shared" si="15"/>
        <v>0</v>
      </c>
      <c r="GQ48" s="614">
        <f t="shared" si="16"/>
        <v>0</v>
      </c>
      <c r="GR48" s="613">
        <f t="shared" si="17"/>
        <v>0</v>
      </c>
      <c r="GW48" s="855">
        <v>651881</v>
      </c>
      <c r="GX48" s="600" t="s">
        <v>232</v>
      </c>
      <c r="GY48" s="742">
        <v>27.534451875</v>
      </c>
      <c r="HA48" s="691"/>
      <c r="HB48" s="5"/>
      <c r="HC48" s="5"/>
      <c r="HG48" s="851">
        <v>651881</v>
      </c>
      <c r="HH48" s="600" t="s">
        <v>232</v>
      </c>
      <c r="HI48" s="733">
        <v>4</v>
      </c>
      <c r="HJ48"/>
      <c r="HK48"/>
      <c r="HL48"/>
      <c r="HM48"/>
      <c r="HN48"/>
      <c r="HO48"/>
      <c r="HP48"/>
      <c r="HQ48"/>
      <c r="HR48"/>
      <c r="HS48"/>
      <c r="HT48"/>
      <c r="HU48"/>
      <c r="HV48"/>
    </row>
    <row r="49" spans="1:230" ht="19.5" customHeight="1">
      <c r="A49" s="625"/>
      <c r="B49" s="560"/>
      <c r="C49" s="560"/>
      <c r="D49" s="560"/>
      <c r="E49" s="560"/>
      <c r="F49" s="625"/>
      <c r="G49" s="626"/>
      <c r="H49" s="625"/>
      <c r="I49" s="627"/>
      <c r="J49" s="627"/>
      <c r="K49" s="625"/>
      <c r="L49" s="560"/>
      <c r="M49" s="625"/>
      <c r="N49" s="628"/>
      <c r="O49" s="628"/>
      <c r="P49" s="625"/>
      <c r="Q49" s="684"/>
      <c r="R49" s="823"/>
      <c r="S49" s="625"/>
      <c r="T49" s="625"/>
      <c r="U49" s="625"/>
      <c r="AM49"/>
      <c r="AN49"/>
      <c r="AO49"/>
      <c r="AW49" s="5"/>
      <c r="AX49" s="5"/>
      <c r="AY49" s="5"/>
      <c r="BE49"/>
      <c r="BF49"/>
      <c r="BG49"/>
      <c r="BK49" s="5"/>
      <c r="BL49" s="5"/>
      <c r="BM49" s="5"/>
      <c r="BN49" s="149"/>
      <c r="BO49" s="150"/>
      <c r="BP49" s="151"/>
      <c r="BU49" s="5"/>
      <c r="BV49" s="5"/>
      <c r="BW49" s="5"/>
      <c r="BX49"/>
      <c r="BY49"/>
      <c r="DK49" s="67"/>
      <c r="DL49" s="67"/>
      <c r="DM49" s="67"/>
      <c r="DN49" s="68"/>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c r="EN49" s="69"/>
      <c r="EO49" s="69"/>
      <c r="EP49" s="69"/>
      <c r="EQ49" s="69"/>
      <c r="ER49" s="69"/>
      <c r="ES49" s="69"/>
      <c r="ET49" s="69"/>
      <c r="EU49" s="69"/>
      <c r="EV49" s="69"/>
      <c r="EW49" s="69"/>
      <c r="EX49" s="69"/>
      <c r="EY49" s="69"/>
      <c r="EZ49" s="69"/>
      <c r="FA49" s="69"/>
      <c r="FB49" s="69"/>
      <c r="FC49" s="69"/>
      <c r="FM49" s="685"/>
      <c r="FN49" s="102">
        <v>28.077</v>
      </c>
      <c r="FO49" s="715" t="s">
        <v>36</v>
      </c>
      <c r="FP49" s="748">
        <f>Formulas!$GC$47</f>
        <v>0</v>
      </c>
      <c r="FQ49" s="23">
        <v>37.56</v>
      </c>
      <c r="FR49" s="752">
        <f t="shared" si="18"/>
        <v>0</v>
      </c>
      <c r="FS49" s="753" t="e">
        <f t="shared" si="19"/>
        <v>#DIV/0!</v>
      </c>
      <c r="FT49" s="887">
        <f t="shared" si="20"/>
      </c>
      <c r="FU49" s="749" t="e">
        <f t="shared" si="21"/>
        <v>#VALUE!</v>
      </c>
      <c r="FV49" s="109" t="e">
        <f t="shared" si="22"/>
        <v>#VALUE!</v>
      </c>
      <c r="FW49" s="110" t="e">
        <f t="shared" si="23"/>
        <v>#VALUE!</v>
      </c>
      <c r="FX49" s="754" t="s">
        <v>36</v>
      </c>
      <c r="FY49" s="887">
        <f t="shared" si="24"/>
      </c>
      <c r="FZ49" s="749" t="e">
        <f t="shared" si="25"/>
        <v>#VALUE!</v>
      </c>
      <c r="GA49" s="109" t="e">
        <f t="shared" si="26"/>
        <v>#VALUE!</v>
      </c>
      <c r="GB49" s="126" t="e">
        <f t="shared" si="27"/>
        <v>#VALUE!</v>
      </c>
      <c r="GC49" s="193" t="e">
        <f t="shared" si="28"/>
        <v>#VALUE!</v>
      </c>
      <c r="GD49" s="755" t="s">
        <v>36</v>
      </c>
      <c r="GE49" s="183"/>
      <c r="GF49" s="715" t="s">
        <v>37</v>
      </c>
      <c r="GG49" s="748">
        <f>IF($FJ$14&gt;236,0,Formulas!$GC$48)</f>
        <v>0</v>
      </c>
      <c r="GH49" s="593">
        <v>36.15</v>
      </c>
      <c r="GI49" s="751">
        <f t="shared" si="12"/>
        <v>0</v>
      </c>
      <c r="GJ49" s="185">
        <f t="shared" si="29"/>
      </c>
      <c r="GK49" s="114">
        <f t="shared" si="13"/>
      </c>
      <c r="GL49" s="601">
        <f t="shared" si="30"/>
        <v>0</v>
      </c>
      <c r="GM49" s="593">
        <f t="shared" si="31"/>
        <v>0</v>
      </c>
      <c r="GN49" s="603">
        <f t="shared" si="14"/>
        <v>0</v>
      </c>
      <c r="GO49" s="603">
        <f t="shared" si="32"/>
        <v>0</v>
      </c>
      <c r="GP49" s="611" t="b">
        <f t="shared" si="15"/>
        <v>0</v>
      </c>
      <c r="GQ49" s="614">
        <f t="shared" si="16"/>
        <v>0</v>
      </c>
      <c r="GR49" s="613">
        <f t="shared" si="17"/>
        <v>0</v>
      </c>
      <c r="GW49" s="598">
        <v>310603</v>
      </c>
      <c r="GX49" s="600" t="s">
        <v>240</v>
      </c>
      <c r="GY49" s="742">
        <v>26.471345624999998</v>
      </c>
      <c r="HA49" s="691"/>
      <c r="HB49" s="5"/>
      <c r="HC49" s="5"/>
      <c r="HG49" s="853">
        <v>310603</v>
      </c>
      <c r="HH49" s="600" t="s">
        <v>240</v>
      </c>
      <c r="HI49" s="733">
        <v>4</v>
      </c>
      <c r="HJ49"/>
      <c r="HK49"/>
      <c r="HL49"/>
      <c r="HM49"/>
      <c r="HN49"/>
      <c r="HO49"/>
      <c r="HP49"/>
      <c r="HQ49"/>
      <c r="HR49"/>
      <c r="HS49"/>
      <c r="HT49"/>
      <c r="HU49"/>
      <c r="HV49"/>
    </row>
    <row r="50" spans="1:230" ht="20.25">
      <c r="A50" s="625"/>
      <c r="B50" s="560"/>
      <c r="C50" s="560"/>
      <c r="D50" s="560"/>
      <c r="E50" s="560"/>
      <c r="F50" s="625"/>
      <c r="G50" s="626"/>
      <c r="H50" s="625"/>
      <c r="I50" s="627"/>
      <c r="J50" s="627"/>
      <c r="K50" s="625"/>
      <c r="L50" s="560"/>
      <c r="M50" s="625"/>
      <c r="N50" s="628"/>
      <c r="O50" s="628"/>
      <c r="P50" s="625"/>
      <c r="Q50" s="878"/>
      <c r="R50" s="684"/>
      <c r="S50" s="625"/>
      <c r="AM50"/>
      <c r="AN50"/>
      <c r="AO50"/>
      <c r="AW50" s="5"/>
      <c r="AX50" s="5"/>
      <c r="AY50" s="5"/>
      <c r="BE50"/>
      <c r="BF50"/>
      <c r="BG50"/>
      <c r="BK50" s="5"/>
      <c r="BL50" s="5"/>
      <c r="BM50" s="5"/>
      <c r="BN50" s="149"/>
      <c r="BO50" s="150"/>
      <c r="BP50" s="151"/>
      <c r="BU50" s="5"/>
      <c r="BV50" s="5"/>
      <c r="BW50" s="5"/>
      <c r="BX50"/>
      <c r="BY50"/>
      <c r="DK50" s="67"/>
      <c r="DL50" s="67"/>
      <c r="DM50" s="67"/>
      <c r="DN50" s="68"/>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c r="EO50" s="69"/>
      <c r="EP50" s="69"/>
      <c r="EQ50" s="69"/>
      <c r="ER50" s="69"/>
      <c r="ES50" s="69"/>
      <c r="ET50" s="69"/>
      <c r="EU50" s="69"/>
      <c r="EV50" s="69"/>
      <c r="EW50" s="69"/>
      <c r="EX50" s="69"/>
      <c r="EY50" s="69"/>
      <c r="EZ50" s="69"/>
      <c r="FA50" s="69"/>
      <c r="FB50" s="69"/>
      <c r="FC50" s="69"/>
      <c r="FM50" s="685"/>
      <c r="FN50" s="102">
        <v>27.797</v>
      </c>
      <c r="FO50" s="715" t="s">
        <v>37</v>
      </c>
      <c r="FP50" s="748">
        <f>Formulas!$GC$48</f>
        <v>0</v>
      </c>
      <c r="FQ50" s="23">
        <v>36.15</v>
      </c>
      <c r="FR50" s="752">
        <f t="shared" si="18"/>
        <v>0</v>
      </c>
      <c r="FS50" s="753" t="e">
        <f t="shared" si="19"/>
        <v>#DIV/0!</v>
      </c>
      <c r="FT50" s="887">
        <f t="shared" si="20"/>
      </c>
      <c r="FU50" s="749" t="e">
        <f t="shared" si="21"/>
        <v>#VALUE!</v>
      </c>
      <c r="FV50" s="109" t="e">
        <f t="shared" si="22"/>
        <v>#VALUE!</v>
      </c>
      <c r="FW50" s="110" t="e">
        <f t="shared" si="23"/>
        <v>#VALUE!</v>
      </c>
      <c r="FX50" s="754" t="s">
        <v>37</v>
      </c>
      <c r="FY50" s="887">
        <f t="shared" si="24"/>
      </c>
      <c r="FZ50" s="749" t="e">
        <f t="shared" si="25"/>
        <v>#VALUE!</v>
      </c>
      <c r="GA50" s="109" t="e">
        <f t="shared" si="26"/>
        <v>#VALUE!</v>
      </c>
      <c r="GB50" s="126" t="e">
        <f t="shared" si="27"/>
        <v>#VALUE!</v>
      </c>
      <c r="GC50" s="193" t="e">
        <f t="shared" si="28"/>
        <v>#VALUE!</v>
      </c>
      <c r="GD50" s="755" t="s">
        <v>37</v>
      </c>
      <c r="GE50" s="183"/>
      <c r="GF50" s="715" t="s">
        <v>23</v>
      </c>
      <c r="GG50" s="748">
        <f>IF($FJ$14&gt;236,0,Formulas!$GC$49)</f>
        <v>0</v>
      </c>
      <c r="GH50" s="593">
        <v>25.68</v>
      </c>
      <c r="GI50" s="751">
        <f t="shared" si="12"/>
        <v>0</v>
      </c>
      <c r="GJ50" s="185">
        <f t="shared" si="29"/>
      </c>
      <c r="GK50" s="114">
        <f t="shared" si="13"/>
      </c>
      <c r="GL50" s="601">
        <f t="shared" si="30"/>
        <v>0</v>
      </c>
      <c r="GM50" s="593">
        <f t="shared" si="31"/>
        <v>0</v>
      </c>
      <c r="GN50" s="603">
        <f t="shared" si="14"/>
        <v>0</v>
      </c>
      <c r="GO50" s="603">
        <f t="shared" si="32"/>
        <v>0</v>
      </c>
      <c r="GP50" s="611" t="b">
        <f t="shared" si="15"/>
        <v>0</v>
      </c>
      <c r="GQ50" s="614">
        <f t="shared" si="16"/>
        <v>0</v>
      </c>
      <c r="GR50" s="613">
        <f t="shared" si="17"/>
        <v>0</v>
      </c>
      <c r="GW50" s="598">
        <v>310600</v>
      </c>
      <c r="GX50" s="600" t="s">
        <v>243</v>
      </c>
      <c r="GY50" s="742">
        <v>26.57765625</v>
      </c>
      <c r="HA50" s="691"/>
      <c r="HB50" s="5"/>
      <c r="HC50" s="5"/>
      <c r="HG50" s="853">
        <v>310600</v>
      </c>
      <c r="HH50" s="600" t="s">
        <v>243</v>
      </c>
      <c r="HI50" s="733">
        <v>4</v>
      </c>
      <c r="HJ50"/>
      <c r="HK50"/>
      <c r="HL50"/>
      <c r="HM50"/>
      <c r="HN50"/>
      <c r="HO50"/>
      <c r="HP50"/>
      <c r="HQ50"/>
      <c r="HR50"/>
      <c r="HS50"/>
      <c r="HT50"/>
      <c r="HU50"/>
      <c r="HV50"/>
    </row>
    <row r="51" spans="1:230" ht="20.25">
      <c r="A51" s="625"/>
      <c r="B51" s="625"/>
      <c r="C51" s="560"/>
      <c r="D51" s="560"/>
      <c r="E51" s="560"/>
      <c r="F51" s="625"/>
      <c r="G51" s="626"/>
      <c r="H51" s="625"/>
      <c r="I51" s="627"/>
      <c r="J51" s="627"/>
      <c r="K51" s="625"/>
      <c r="L51" s="560"/>
      <c r="M51" s="625"/>
      <c r="N51" s="628"/>
      <c r="O51" s="628"/>
      <c r="P51" s="625"/>
      <c r="Q51" s="684"/>
      <c r="R51" s="879"/>
      <c r="S51" s="625"/>
      <c r="AM51"/>
      <c r="AN51"/>
      <c r="AO51"/>
      <c r="AW51" s="5"/>
      <c r="AX51" s="5"/>
      <c r="AY51" s="5"/>
      <c r="BE51"/>
      <c r="BF51"/>
      <c r="BG51"/>
      <c r="BK51" s="5"/>
      <c r="BL51" s="5"/>
      <c r="BM51" s="5"/>
      <c r="BN51" s="149"/>
      <c r="BO51" s="150"/>
      <c r="BP51" s="151"/>
      <c r="BU51" s="5"/>
      <c r="BV51" s="5"/>
      <c r="BW51" s="5"/>
      <c r="BX51"/>
      <c r="BY51"/>
      <c r="DK51" s="67"/>
      <c r="DL51" s="67"/>
      <c r="DM51" s="67"/>
      <c r="DN51" s="68"/>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c r="EO51" s="69"/>
      <c r="EP51" s="69"/>
      <c r="EQ51" s="69"/>
      <c r="ER51" s="69"/>
      <c r="ES51" s="69"/>
      <c r="ET51" s="69"/>
      <c r="EU51" s="69"/>
      <c r="EV51" s="69"/>
      <c r="EW51" s="69"/>
      <c r="EX51" s="69"/>
      <c r="EY51" s="69"/>
      <c r="EZ51" s="69"/>
      <c r="FA51" s="69"/>
      <c r="FB51" s="69"/>
      <c r="FC51" s="69"/>
      <c r="FM51" s="685"/>
      <c r="FN51" s="102">
        <v>27.234</v>
      </c>
      <c r="FO51" s="715" t="s">
        <v>23</v>
      </c>
      <c r="FP51" s="748">
        <f>Formulas!$GC$49</f>
        <v>0</v>
      </c>
      <c r="FQ51" s="23">
        <v>25.68</v>
      </c>
      <c r="FR51" s="752">
        <f t="shared" si="18"/>
        <v>0</v>
      </c>
      <c r="FS51" s="753" t="e">
        <f t="shared" si="19"/>
        <v>#DIV/0!</v>
      </c>
      <c r="FT51" s="114" t="b">
        <f aca="true" t="shared" si="34" ref="FT51:FT57">IF($J$7="QT",32/$FP$59,IF($J$7="GAL",128/$FP$59,IF($J$7="5 GAL",640/$FP$59,IF($J$7="8 OZ",8/$FP$59,IF($J$7="PINT",16/$FP$59,IF($J$7="4 OZ",4/$FP$59))))))</f>
        <v>0</v>
      </c>
      <c r="FU51" s="749">
        <f t="shared" si="21"/>
        <v>0</v>
      </c>
      <c r="FV51" s="109">
        <f t="shared" si="22"/>
        <v>0</v>
      </c>
      <c r="FW51" s="110">
        <f t="shared" si="23"/>
        <v>0</v>
      </c>
      <c r="FX51" s="758" t="s">
        <v>109</v>
      </c>
      <c r="FY51" s="114" t="b">
        <f aca="true" t="shared" si="35" ref="FY51:FY57">IF($J$7="QT",32/$FP$59,IF($J$7="GAL",128/$FP$59,IF($J$7="5 GAL",640/$FP$59,IF($J$7="8 OZ",8/$FP$59,IF($J$7="PINT",16/$FP$59,IF($J$7="4 OZ",4/$FP$59))))))</f>
        <v>0</v>
      </c>
      <c r="FZ51" s="749">
        <f t="shared" si="25"/>
        <v>0</v>
      </c>
      <c r="GA51" s="109">
        <f t="shared" si="26"/>
        <v>0</v>
      </c>
      <c r="GB51" s="126">
        <f t="shared" si="27"/>
        <v>0</v>
      </c>
      <c r="GC51" s="193">
        <f t="shared" si="28"/>
        <v>0</v>
      </c>
      <c r="GD51" s="755" t="s">
        <v>23</v>
      </c>
      <c r="GE51" s="183"/>
      <c r="GF51" s="722" t="s">
        <v>196</v>
      </c>
      <c r="GG51" s="748">
        <f>IF($FJ$14&gt;236,0,Formulas!$GC$50)</f>
        <v>0</v>
      </c>
      <c r="GH51" s="589">
        <v>28.077</v>
      </c>
      <c r="GI51" s="751">
        <f t="shared" si="12"/>
        <v>0</v>
      </c>
      <c r="GJ51" s="185">
        <f t="shared" si="29"/>
      </c>
      <c r="GK51" s="114">
        <f t="shared" si="13"/>
      </c>
      <c r="GL51" s="601">
        <f t="shared" si="30"/>
        <v>0</v>
      </c>
      <c r="GM51" s="593">
        <f t="shared" si="31"/>
        <v>0</v>
      </c>
      <c r="GN51" s="603">
        <f t="shared" si="14"/>
        <v>0</v>
      </c>
      <c r="GO51" s="603">
        <f t="shared" si="32"/>
        <v>0</v>
      </c>
      <c r="GP51" s="611" t="b">
        <f t="shared" si="15"/>
        <v>0</v>
      </c>
      <c r="GQ51" s="614">
        <f t="shared" si="16"/>
        <v>0</v>
      </c>
      <c r="GR51" s="613">
        <f t="shared" si="17"/>
        <v>0</v>
      </c>
      <c r="GW51" s="598">
        <v>310585</v>
      </c>
      <c r="GX51" s="600" t="s">
        <v>246</v>
      </c>
      <c r="GY51" s="742">
        <v>26.7902775</v>
      </c>
      <c r="HA51" s="691"/>
      <c r="HB51" s="5"/>
      <c r="HC51" s="5"/>
      <c r="HG51" s="853">
        <v>310585</v>
      </c>
      <c r="HH51" s="600" t="s">
        <v>246</v>
      </c>
      <c r="HI51" s="733">
        <v>4</v>
      </c>
      <c r="HJ51"/>
      <c r="HK51"/>
      <c r="HL51"/>
      <c r="HM51"/>
      <c r="HN51"/>
      <c r="HO51"/>
      <c r="HP51"/>
      <c r="HQ51"/>
      <c r="HR51"/>
      <c r="HS51"/>
      <c r="HT51"/>
      <c r="HU51"/>
      <c r="HV51"/>
    </row>
    <row r="52" spans="1:230" ht="20.25">
      <c r="A52" s="625"/>
      <c r="B52" s="560"/>
      <c r="C52" s="560"/>
      <c r="D52" s="560"/>
      <c r="E52" s="560"/>
      <c r="F52" s="625"/>
      <c r="G52" s="626"/>
      <c r="H52" s="625"/>
      <c r="I52" s="627"/>
      <c r="J52" s="627"/>
      <c r="K52" s="625"/>
      <c r="L52" s="560"/>
      <c r="M52" s="625"/>
      <c r="N52" s="628"/>
      <c r="O52" s="628"/>
      <c r="P52" s="625"/>
      <c r="Q52" s="625"/>
      <c r="R52" s="625"/>
      <c r="S52" s="625"/>
      <c r="AM52"/>
      <c r="AN52"/>
      <c r="AO52"/>
      <c r="AW52" s="5"/>
      <c r="AX52" s="5"/>
      <c r="AY52" s="5"/>
      <c r="BE52"/>
      <c r="BF52"/>
      <c r="BG52"/>
      <c r="BK52" s="5"/>
      <c r="BL52" s="5"/>
      <c r="BM52" s="5"/>
      <c r="BN52" s="149"/>
      <c r="BO52" s="150"/>
      <c r="BP52" s="151"/>
      <c r="BU52" s="5"/>
      <c r="BV52" s="5"/>
      <c r="BW52" s="5"/>
      <c r="BX52"/>
      <c r="BY52"/>
      <c r="DK52" s="67"/>
      <c r="DL52" s="67"/>
      <c r="DM52" s="67"/>
      <c r="DN52" s="68"/>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c r="EO52" s="69"/>
      <c r="EP52" s="69"/>
      <c r="EQ52" s="69"/>
      <c r="ER52" s="69"/>
      <c r="ES52" s="69"/>
      <c r="ET52" s="69"/>
      <c r="EU52" s="69"/>
      <c r="EV52" s="69"/>
      <c r="EW52" s="69"/>
      <c r="EX52" s="69"/>
      <c r="EY52" s="69"/>
      <c r="EZ52" s="69"/>
      <c r="FA52" s="69"/>
      <c r="FB52" s="69"/>
      <c r="FC52" s="69"/>
      <c r="FM52" s="685"/>
      <c r="FN52" s="102">
        <v>27.858</v>
      </c>
      <c r="FO52" s="722" t="s">
        <v>196</v>
      </c>
      <c r="FP52" s="748">
        <f>Formulas!$GC$50</f>
        <v>0</v>
      </c>
      <c r="FQ52" s="102">
        <v>28.077</v>
      </c>
      <c r="FR52" s="752">
        <f t="shared" si="18"/>
        <v>0</v>
      </c>
      <c r="FS52" s="753" t="e">
        <f t="shared" si="19"/>
        <v>#DIV/0!</v>
      </c>
      <c r="FT52" s="114" t="b">
        <f t="shared" si="34"/>
        <v>0</v>
      </c>
      <c r="FU52" s="749">
        <f t="shared" si="21"/>
        <v>0</v>
      </c>
      <c r="FV52" s="123">
        <f aca="true" t="shared" si="36" ref="FV52:FV57">FR52*FT52</f>
        <v>0</v>
      </c>
      <c r="FW52" s="120"/>
      <c r="FX52" s="722" t="s">
        <v>196</v>
      </c>
      <c r="FY52" s="114" t="b">
        <f t="shared" si="35"/>
        <v>0</v>
      </c>
      <c r="FZ52" s="749">
        <f t="shared" si="25"/>
        <v>0</v>
      </c>
      <c r="GA52" s="123">
        <f aca="true" t="shared" si="37" ref="GA52:GA57">FR52*FY52</f>
        <v>0</v>
      </c>
      <c r="GB52" s="191">
        <f aca="true" t="shared" si="38" ref="GB52:GB57">GA52/FQ52</f>
        <v>0</v>
      </c>
      <c r="GC52" s="759">
        <f aca="true" t="shared" si="39" ref="GC52:GC57">GA52</f>
        <v>0</v>
      </c>
      <c r="GD52" s="760" t="s">
        <v>196</v>
      </c>
      <c r="GE52" s="761"/>
      <c r="GF52" s="723" t="s">
        <v>19</v>
      </c>
      <c r="GG52" s="748">
        <f>IF($FJ$14&gt;236,0,Formulas!$GC$51)</f>
        <v>0</v>
      </c>
      <c r="GH52" s="589">
        <v>27.797</v>
      </c>
      <c r="GI52" s="751">
        <f t="shared" si="12"/>
        <v>0</v>
      </c>
      <c r="GJ52" s="185">
        <f t="shared" si="29"/>
      </c>
      <c r="GK52" s="114">
        <f t="shared" si="13"/>
      </c>
      <c r="GL52" s="601">
        <f t="shared" si="30"/>
        <v>0</v>
      </c>
      <c r="GM52" s="593">
        <f t="shared" si="31"/>
        <v>0</v>
      </c>
      <c r="GN52" s="603">
        <f t="shared" si="14"/>
        <v>0</v>
      </c>
      <c r="GO52" s="603">
        <f t="shared" si="32"/>
        <v>0</v>
      </c>
      <c r="GP52" s="611" t="b">
        <f t="shared" si="15"/>
        <v>0</v>
      </c>
      <c r="GQ52" s="614">
        <f t="shared" si="16"/>
        <v>0</v>
      </c>
      <c r="GR52" s="613">
        <f t="shared" si="17"/>
        <v>0</v>
      </c>
      <c r="GW52" s="598">
        <v>310599</v>
      </c>
      <c r="GX52" s="600" t="s">
        <v>248</v>
      </c>
      <c r="GY52" s="742">
        <v>27.321830625</v>
      </c>
      <c r="HA52" s="691"/>
      <c r="HB52" s="5"/>
      <c r="HC52" s="5"/>
      <c r="HG52" s="853">
        <v>310599</v>
      </c>
      <c r="HH52" s="600" t="s">
        <v>248</v>
      </c>
      <c r="HI52" s="733">
        <v>4</v>
      </c>
      <c r="HJ52"/>
      <c r="HK52"/>
      <c r="HL52"/>
      <c r="HM52"/>
      <c r="HN52"/>
      <c r="HO52"/>
      <c r="HP52"/>
      <c r="HQ52"/>
      <c r="HR52"/>
      <c r="HS52"/>
      <c r="HT52"/>
      <c r="HU52"/>
      <c r="HV52"/>
    </row>
    <row r="53" spans="1:230" ht="20.25">
      <c r="A53" s="625"/>
      <c r="B53" s="560"/>
      <c r="C53" s="560"/>
      <c r="D53" s="560"/>
      <c r="E53" s="560"/>
      <c r="F53" s="625"/>
      <c r="G53" s="626"/>
      <c r="H53" s="625"/>
      <c r="I53" s="627"/>
      <c r="J53" s="627"/>
      <c r="K53" s="625"/>
      <c r="L53" s="560"/>
      <c r="M53" s="625"/>
      <c r="N53" s="628"/>
      <c r="O53" s="628"/>
      <c r="P53" s="625"/>
      <c r="Q53" s="625"/>
      <c r="R53" s="625"/>
      <c r="S53" s="625"/>
      <c r="AM53"/>
      <c r="AN53"/>
      <c r="AO53"/>
      <c r="AW53" s="5"/>
      <c r="AX53" s="5"/>
      <c r="AY53" s="5"/>
      <c r="BE53"/>
      <c r="BF53"/>
      <c r="BG53"/>
      <c r="BK53" s="5"/>
      <c r="BL53" s="5"/>
      <c r="BM53" s="5"/>
      <c r="BN53" s="149"/>
      <c r="BO53" s="156"/>
      <c r="BP53" s="151"/>
      <c r="BU53" s="5"/>
      <c r="BV53" s="5"/>
      <c r="BW53" s="5"/>
      <c r="BX53"/>
      <c r="BY53"/>
      <c r="DK53" s="67"/>
      <c r="DL53" s="67"/>
      <c r="DM53" s="67"/>
      <c r="DN53" s="68"/>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c r="EO53" s="69"/>
      <c r="EP53" s="69"/>
      <c r="EQ53" s="69"/>
      <c r="ER53" s="69"/>
      <c r="ES53" s="69"/>
      <c r="ET53" s="69"/>
      <c r="EU53" s="69"/>
      <c r="EV53" s="69"/>
      <c r="EW53" s="69"/>
      <c r="EX53" s="69"/>
      <c r="EY53" s="69"/>
      <c r="EZ53" s="69"/>
      <c r="FA53" s="69"/>
      <c r="FB53" s="69"/>
      <c r="FC53" s="69"/>
      <c r="FM53" s="685"/>
      <c r="FN53" s="102">
        <v>28.604</v>
      </c>
      <c r="FO53" s="723" t="s">
        <v>19</v>
      </c>
      <c r="FP53" s="748">
        <f>Formulas!$GC$51</f>
        <v>0</v>
      </c>
      <c r="FQ53" s="102">
        <v>27.797</v>
      </c>
      <c r="FR53" s="752">
        <f t="shared" si="18"/>
        <v>0</v>
      </c>
      <c r="FS53" s="753" t="e">
        <f t="shared" si="19"/>
        <v>#DIV/0!</v>
      </c>
      <c r="FT53" s="114" t="b">
        <f t="shared" si="34"/>
        <v>0</v>
      </c>
      <c r="FU53" s="749">
        <f t="shared" si="21"/>
        <v>0</v>
      </c>
      <c r="FV53" s="123">
        <f t="shared" si="36"/>
        <v>0</v>
      </c>
      <c r="FW53" s="120"/>
      <c r="FX53" s="762" t="s">
        <v>19</v>
      </c>
      <c r="FY53" s="114" t="b">
        <f t="shared" si="35"/>
        <v>0</v>
      </c>
      <c r="FZ53" s="749">
        <f t="shared" si="25"/>
        <v>0</v>
      </c>
      <c r="GA53" s="123">
        <f t="shared" si="37"/>
        <v>0</v>
      </c>
      <c r="GB53" s="191">
        <f t="shared" si="38"/>
        <v>0</v>
      </c>
      <c r="GC53" s="763">
        <f t="shared" si="39"/>
        <v>0</v>
      </c>
      <c r="GD53" s="764" t="s">
        <v>19</v>
      </c>
      <c r="GE53" s="156"/>
      <c r="GF53" s="723" t="s">
        <v>39</v>
      </c>
      <c r="GG53" s="748">
        <f>IF($FJ$14&gt;236,0,Formulas!$GC$52)</f>
        <v>0</v>
      </c>
      <c r="GH53" s="589">
        <v>27.234</v>
      </c>
      <c r="GI53" s="751">
        <f t="shared" si="12"/>
        <v>0</v>
      </c>
      <c r="GJ53" s="185">
        <f t="shared" si="29"/>
      </c>
      <c r="GK53" s="114">
        <f t="shared" si="13"/>
      </c>
      <c r="GL53" s="601">
        <f t="shared" si="30"/>
        <v>0</v>
      </c>
      <c r="GM53" s="593">
        <f t="shared" si="31"/>
        <v>0</v>
      </c>
      <c r="GN53" s="603">
        <f t="shared" si="14"/>
        <v>0</v>
      </c>
      <c r="GO53" s="603">
        <f t="shared" si="32"/>
        <v>0</v>
      </c>
      <c r="GP53" s="611" t="b">
        <f t="shared" si="15"/>
        <v>0</v>
      </c>
      <c r="GQ53" s="614">
        <f t="shared" si="16"/>
        <v>0</v>
      </c>
      <c r="GR53" s="613">
        <f t="shared" si="17"/>
        <v>0</v>
      </c>
      <c r="GW53" s="598">
        <v>310610</v>
      </c>
      <c r="GX53" s="600" t="s">
        <v>251</v>
      </c>
      <c r="GY53" s="742">
        <v>30.546586249999997</v>
      </c>
      <c r="HA53" s="691"/>
      <c r="HB53" s="5"/>
      <c r="HC53" s="5"/>
      <c r="HG53" s="853">
        <v>310610</v>
      </c>
      <c r="HH53" s="600" t="s">
        <v>251</v>
      </c>
      <c r="HI53" s="733">
        <v>4</v>
      </c>
      <c r="HJ53"/>
      <c r="HK53"/>
      <c r="HL53"/>
      <c r="HM53"/>
      <c r="HN53"/>
      <c r="HO53"/>
      <c r="HP53"/>
      <c r="HQ53"/>
      <c r="HR53"/>
      <c r="HS53"/>
      <c r="HT53"/>
      <c r="HU53"/>
      <c r="HV53"/>
    </row>
    <row r="54" spans="1:230" ht="20.25">
      <c r="A54" s="625"/>
      <c r="B54" s="560"/>
      <c r="C54" s="560"/>
      <c r="D54" s="560"/>
      <c r="E54" s="560"/>
      <c r="F54" s="625"/>
      <c r="G54" s="626"/>
      <c r="H54" s="625"/>
      <c r="I54" s="627"/>
      <c r="J54" s="627"/>
      <c r="K54" s="625"/>
      <c r="L54" s="560"/>
      <c r="M54" s="625"/>
      <c r="N54" s="628"/>
      <c r="O54" s="628"/>
      <c r="P54" s="625"/>
      <c r="Q54" s="625"/>
      <c r="R54" s="625"/>
      <c r="S54" s="625"/>
      <c r="AM54"/>
      <c r="AN54"/>
      <c r="AO54"/>
      <c r="AW54" s="5"/>
      <c r="AX54" s="5"/>
      <c r="AY54" s="5"/>
      <c r="BE54"/>
      <c r="BF54"/>
      <c r="BG54"/>
      <c r="BK54" s="5"/>
      <c r="BL54" s="5"/>
      <c r="BM54" s="5"/>
      <c r="BN54" s="149"/>
      <c r="BO54" s="156"/>
      <c r="BP54" s="151"/>
      <c r="BU54" s="5"/>
      <c r="BV54" s="5"/>
      <c r="BW54" s="5"/>
      <c r="BX54"/>
      <c r="BY54"/>
      <c r="DK54" s="67"/>
      <c r="DL54" s="67"/>
      <c r="DM54" s="67"/>
      <c r="DN54" s="68"/>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c r="EO54" s="69"/>
      <c r="EP54" s="69"/>
      <c r="EQ54" s="69"/>
      <c r="ER54" s="69"/>
      <c r="ES54" s="69"/>
      <c r="ET54" s="69"/>
      <c r="EU54" s="69"/>
      <c r="EV54" s="69"/>
      <c r="EW54" s="69"/>
      <c r="EX54" s="69"/>
      <c r="EY54" s="69"/>
      <c r="EZ54" s="69"/>
      <c r="FA54" s="69"/>
      <c r="FB54" s="69"/>
      <c r="FC54" s="69"/>
      <c r="FM54" s="685"/>
      <c r="FN54" s="102">
        <v>24.395</v>
      </c>
      <c r="FO54" s="723" t="s">
        <v>39</v>
      </c>
      <c r="FP54" s="748">
        <f>Formulas!$GC$52</f>
        <v>0</v>
      </c>
      <c r="FQ54" s="102">
        <v>27.234</v>
      </c>
      <c r="FR54" s="752">
        <f t="shared" si="18"/>
        <v>0</v>
      </c>
      <c r="FS54" s="753" t="e">
        <f t="shared" si="19"/>
        <v>#DIV/0!</v>
      </c>
      <c r="FT54" s="114" t="b">
        <f t="shared" si="34"/>
        <v>0</v>
      </c>
      <c r="FU54" s="749">
        <f t="shared" si="21"/>
        <v>0</v>
      </c>
      <c r="FV54" s="123">
        <f t="shared" si="36"/>
        <v>0</v>
      </c>
      <c r="FW54" s="120"/>
      <c r="FX54" s="762" t="s">
        <v>39</v>
      </c>
      <c r="FY54" s="114" t="b">
        <f t="shared" si="35"/>
        <v>0</v>
      </c>
      <c r="FZ54" s="749">
        <f t="shared" si="25"/>
        <v>0</v>
      </c>
      <c r="GA54" s="123">
        <f t="shared" si="37"/>
        <v>0</v>
      </c>
      <c r="GB54" s="191">
        <f t="shared" si="38"/>
        <v>0</v>
      </c>
      <c r="GC54" s="763">
        <f t="shared" si="39"/>
        <v>0</v>
      </c>
      <c r="GD54" s="764" t="s">
        <v>39</v>
      </c>
      <c r="GE54" s="156"/>
      <c r="GF54" s="723" t="s">
        <v>40</v>
      </c>
      <c r="GG54" s="748">
        <f>IF($FJ$14&gt;236,0,Formulas!$GC$53)</f>
        <v>0</v>
      </c>
      <c r="GH54" s="589">
        <v>27.858</v>
      </c>
      <c r="GI54" s="751">
        <f t="shared" si="12"/>
        <v>0</v>
      </c>
      <c r="GJ54" s="185">
        <f t="shared" si="29"/>
      </c>
      <c r="GK54" s="114">
        <f t="shared" si="13"/>
      </c>
      <c r="GL54" s="601">
        <f t="shared" si="30"/>
        <v>0</v>
      </c>
      <c r="GM54" s="593">
        <f t="shared" si="31"/>
        <v>0</v>
      </c>
      <c r="GN54" s="603">
        <f t="shared" si="14"/>
        <v>0</v>
      </c>
      <c r="GO54" s="603">
        <f t="shared" si="32"/>
        <v>0</v>
      </c>
      <c r="GP54" s="611" t="b">
        <f t="shared" si="15"/>
        <v>0</v>
      </c>
      <c r="GQ54" s="614">
        <f t="shared" si="16"/>
        <v>0</v>
      </c>
      <c r="GR54" s="613">
        <f t="shared" si="17"/>
        <v>0</v>
      </c>
      <c r="HJ54"/>
      <c r="HK54"/>
      <c r="HL54"/>
      <c r="HM54"/>
      <c r="HN54"/>
      <c r="HO54"/>
      <c r="HP54"/>
      <c r="HQ54"/>
      <c r="HR54"/>
      <c r="HS54"/>
      <c r="HT54"/>
      <c r="HU54"/>
      <c r="HV54"/>
    </row>
    <row r="55" spans="1:230" ht="20.25">
      <c r="A55" s="625"/>
      <c r="B55" s="560"/>
      <c r="C55" s="560"/>
      <c r="D55" s="560"/>
      <c r="E55" s="560"/>
      <c r="F55" s="625"/>
      <c r="G55" s="626"/>
      <c r="H55" s="625"/>
      <c r="I55" s="627"/>
      <c r="J55" s="627"/>
      <c r="K55" s="625"/>
      <c r="L55" s="560"/>
      <c r="M55" s="625"/>
      <c r="N55" s="628"/>
      <c r="O55" s="628"/>
      <c r="P55" s="625"/>
      <c r="Q55" s="625"/>
      <c r="R55" s="625"/>
      <c r="S55" s="625"/>
      <c r="AM55"/>
      <c r="AN55"/>
      <c r="AO55"/>
      <c r="AW55" s="5"/>
      <c r="AX55" s="5"/>
      <c r="AY55" s="5"/>
      <c r="BE55"/>
      <c r="BF55"/>
      <c r="BG55"/>
      <c r="BK55" s="5"/>
      <c r="BL55" s="5"/>
      <c r="BM55" s="5"/>
      <c r="BN55" s="149"/>
      <c r="BO55" s="156"/>
      <c r="BP55" s="151"/>
      <c r="BU55" s="5"/>
      <c r="BV55" s="5"/>
      <c r="BW55" s="5"/>
      <c r="BX55"/>
      <c r="BY55"/>
      <c r="DK55" s="67"/>
      <c r="DL55" s="67"/>
      <c r="DM55" s="67"/>
      <c r="DN55" s="68"/>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c r="EO55" s="69"/>
      <c r="EP55" s="69"/>
      <c r="EQ55" s="69"/>
      <c r="ER55" s="69"/>
      <c r="ES55" s="69"/>
      <c r="ET55" s="69"/>
      <c r="EU55" s="69"/>
      <c r="EV55" s="69"/>
      <c r="EW55" s="69"/>
      <c r="EX55" s="69"/>
      <c r="EY55" s="69"/>
      <c r="EZ55" s="69"/>
      <c r="FA55" s="69"/>
      <c r="FB55" s="69"/>
      <c r="FC55" s="69"/>
      <c r="FM55" s="685"/>
      <c r="FN55" s="167"/>
      <c r="FO55" s="723" t="s">
        <v>40</v>
      </c>
      <c r="FP55" s="748">
        <f>Formulas!$GC$53</f>
        <v>0</v>
      </c>
      <c r="FQ55" s="102">
        <v>27.858</v>
      </c>
      <c r="FR55" s="752">
        <f t="shared" si="18"/>
        <v>0</v>
      </c>
      <c r="FS55" s="753" t="e">
        <f t="shared" si="19"/>
        <v>#DIV/0!</v>
      </c>
      <c r="FT55" s="114" t="b">
        <f t="shared" si="34"/>
        <v>0</v>
      </c>
      <c r="FU55" s="749">
        <f t="shared" si="21"/>
        <v>0</v>
      </c>
      <c r="FV55" s="123">
        <f t="shared" si="36"/>
        <v>0</v>
      </c>
      <c r="FW55" s="120"/>
      <c r="FX55" s="762" t="s">
        <v>40</v>
      </c>
      <c r="FY55" s="114" t="b">
        <f t="shared" si="35"/>
        <v>0</v>
      </c>
      <c r="FZ55" s="749">
        <f t="shared" si="25"/>
        <v>0</v>
      </c>
      <c r="GA55" s="123">
        <f t="shared" si="37"/>
        <v>0</v>
      </c>
      <c r="GB55" s="191">
        <f t="shared" si="38"/>
        <v>0</v>
      </c>
      <c r="GC55" s="763">
        <f t="shared" si="39"/>
        <v>0</v>
      </c>
      <c r="GD55" s="764" t="s">
        <v>40</v>
      </c>
      <c r="GE55" s="156"/>
      <c r="GF55" s="723" t="s">
        <v>41</v>
      </c>
      <c r="GG55" s="748">
        <f>IF($FJ$14&gt;236,0,Formulas!$GC$54)</f>
        <v>0</v>
      </c>
      <c r="GH55" s="589">
        <v>28.604</v>
      </c>
      <c r="GI55" s="751">
        <f t="shared" si="12"/>
        <v>0</v>
      </c>
      <c r="GJ55" s="185">
        <f t="shared" si="29"/>
      </c>
      <c r="GK55" s="114">
        <f t="shared" si="13"/>
      </c>
      <c r="GL55" s="601">
        <f t="shared" si="30"/>
        <v>0</v>
      </c>
      <c r="GM55" s="593">
        <f t="shared" si="31"/>
        <v>0</v>
      </c>
      <c r="GN55" s="603">
        <f t="shared" si="14"/>
        <v>0</v>
      </c>
      <c r="GO55" s="603">
        <f t="shared" si="32"/>
        <v>0</v>
      </c>
      <c r="GP55" s="611" t="b">
        <f t="shared" si="15"/>
        <v>0</v>
      </c>
      <c r="GQ55" s="614">
        <f t="shared" si="16"/>
        <v>0</v>
      </c>
      <c r="GR55" s="613">
        <f t="shared" si="17"/>
        <v>0</v>
      </c>
      <c r="HJ55"/>
      <c r="HK55"/>
      <c r="HL55"/>
      <c r="HM55"/>
      <c r="HN55"/>
      <c r="HO55"/>
      <c r="HP55"/>
      <c r="HQ55"/>
      <c r="HR55"/>
      <c r="HS55"/>
      <c r="HT55"/>
      <c r="HU55"/>
      <c r="HV55"/>
    </row>
    <row r="56" spans="1:230" ht="20.25">
      <c r="A56" s="625"/>
      <c r="B56" s="560"/>
      <c r="C56" s="560"/>
      <c r="D56" s="560"/>
      <c r="E56" s="560"/>
      <c r="F56" s="625"/>
      <c r="G56" s="626"/>
      <c r="H56" s="625"/>
      <c r="I56" s="627"/>
      <c r="J56" s="627"/>
      <c r="K56" s="625"/>
      <c r="L56" s="560"/>
      <c r="M56" s="625"/>
      <c r="N56" s="628"/>
      <c r="O56" s="628"/>
      <c r="P56" s="625"/>
      <c r="Q56" s="625"/>
      <c r="R56" s="625"/>
      <c r="S56" s="625"/>
      <c r="AM56"/>
      <c r="AN56"/>
      <c r="AO56"/>
      <c r="AW56" s="5"/>
      <c r="AX56" s="5"/>
      <c r="AY56" s="5"/>
      <c r="BE56"/>
      <c r="BF56"/>
      <c r="BG56"/>
      <c r="BK56" s="5"/>
      <c r="BL56" s="5"/>
      <c r="BM56" s="5"/>
      <c r="BN56" s="149"/>
      <c r="BO56" s="150"/>
      <c r="BP56" s="151"/>
      <c r="BU56" s="5"/>
      <c r="BV56" s="5"/>
      <c r="BW56" s="5"/>
      <c r="BX56"/>
      <c r="BY56"/>
      <c r="DK56" s="67"/>
      <c r="DL56" s="67"/>
      <c r="DM56" s="67"/>
      <c r="DN56" s="68"/>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c r="EO56" s="69"/>
      <c r="EP56" s="69"/>
      <c r="EQ56" s="69"/>
      <c r="ER56" s="69"/>
      <c r="ES56" s="69"/>
      <c r="ET56" s="69"/>
      <c r="EU56" s="69"/>
      <c r="EV56" s="69"/>
      <c r="EW56" s="69"/>
      <c r="EX56" s="69"/>
      <c r="EY56" s="69"/>
      <c r="EZ56" s="69"/>
      <c r="FA56" s="69"/>
      <c r="FB56" s="69"/>
      <c r="FC56" s="69"/>
      <c r="FM56" s="685"/>
      <c r="FN56" s="765">
        <f>Formulas!$AE$6*(FN26/128)</f>
        <v>0</v>
      </c>
      <c r="FO56" s="723" t="s">
        <v>41</v>
      </c>
      <c r="FP56" s="748">
        <f>Formulas!$GC$54</f>
        <v>0</v>
      </c>
      <c r="FQ56" s="102">
        <v>28.604</v>
      </c>
      <c r="FR56" s="752">
        <f t="shared" si="18"/>
        <v>0</v>
      </c>
      <c r="FS56" s="753" t="e">
        <f t="shared" si="19"/>
        <v>#DIV/0!</v>
      </c>
      <c r="FT56" s="114" t="b">
        <f t="shared" si="34"/>
        <v>0</v>
      </c>
      <c r="FU56" s="749">
        <f t="shared" si="21"/>
        <v>0</v>
      </c>
      <c r="FV56" s="123">
        <f t="shared" si="36"/>
        <v>0</v>
      </c>
      <c r="FW56" s="120"/>
      <c r="FX56" s="762" t="s">
        <v>41</v>
      </c>
      <c r="FY56" s="114" t="b">
        <f t="shared" si="35"/>
        <v>0</v>
      </c>
      <c r="FZ56" s="749">
        <f t="shared" si="25"/>
        <v>0</v>
      </c>
      <c r="GA56" s="123">
        <f t="shared" si="37"/>
        <v>0</v>
      </c>
      <c r="GB56" s="191">
        <f t="shared" si="38"/>
        <v>0</v>
      </c>
      <c r="GC56" s="763">
        <f t="shared" si="39"/>
        <v>0</v>
      </c>
      <c r="GD56" s="764" t="s">
        <v>41</v>
      </c>
      <c r="GE56" s="156"/>
      <c r="GF56" s="727" t="s">
        <v>20</v>
      </c>
      <c r="GG56" s="748">
        <f>IF($FJ$14&gt;236,0,Formulas!$GC$55)</f>
        <v>0</v>
      </c>
      <c r="GH56" s="592">
        <v>24.395</v>
      </c>
      <c r="GI56" s="752">
        <f t="shared" si="12"/>
        <v>0</v>
      </c>
      <c r="GJ56" s="185">
        <f t="shared" si="29"/>
      </c>
      <c r="GK56" s="114">
        <f t="shared" si="13"/>
      </c>
      <c r="GL56" s="601">
        <f t="shared" si="30"/>
        <v>0</v>
      </c>
      <c r="GM56" s="593">
        <f t="shared" si="31"/>
        <v>0</v>
      </c>
      <c r="GN56" s="603">
        <f t="shared" si="14"/>
        <v>0</v>
      </c>
      <c r="GO56" s="603">
        <f t="shared" si="32"/>
        <v>0</v>
      </c>
      <c r="GP56" s="611" t="b">
        <f t="shared" si="15"/>
        <v>0</v>
      </c>
      <c r="GQ56" s="614">
        <f t="shared" si="16"/>
        <v>0</v>
      </c>
      <c r="GR56" s="613">
        <f t="shared" si="17"/>
        <v>0</v>
      </c>
      <c r="HJ56"/>
      <c r="HK56"/>
      <c r="HL56"/>
      <c r="HM56"/>
      <c r="HN56"/>
      <c r="HO56"/>
      <c r="HP56"/>
      <c r="HQ56"/>
      <c r="HR56"/>
      <c r="HS56"/>
      <c r="HT56"/>
      <c r="HU56"/>
      <c r="HV56"/>
    </row>
    <row r="57" spans="1:207" s="51" customFormat="1" ht="18">
      <c r="A57" s="625"/>
      <c r="B57" s="560"/>
      <c r="C57" s="560"/>
      <c r="D57" s="560"/>
      <c r="E57" s="560"/>
      <c r="F57" s="625"/>
      <c r="G57" s="625"/>
      <c r="H57" s="625"/>
      <c r="I57" s="625"/>
      <c r="J57" s="625"/>
      <c r="K57" s="625"/>
      <c r="L57" s="560"/>
      <c r="M57" s="625"/>
      <c r="N57" s="628"/>
      <c r="O57" s="628"/>
      <c r="P57" s="625"/>
      <c r="Q57" s="625"/>
      <c r="R57" s="625"/>
      <c r="S57" s="625"/>
      <c r="AP57" s="5"/>
      <c r="AQ57" s="5"/>
      <c r="AR57" s="5"/>
      <c r="AS57" s="5"/>
      <c r="AT57" s="5"/>
      <c r="AU57" s="5"/>
      <c r="AV57" s="5"/>
      <c r="AW57" s="5"/>
      <c r="AX57" s="5"/>
      <c r="AY57" s="5"/>
      <c r="BH57" s="5"/>
      <c r="BI57" s="5"/>
      <c r="BJ57" s="5"/>
      <c r="BK57" s="5"/>
      <c r="BL57" s="5"/>
      <c r="BM57" s="5"/>
      <c r="BN57" s="149"/>
      <c r="BO57" s="150"/>
      <c r="BP57" s="151"/>
      <c r="BQ57" s="5"/>
      <c r="BR57" s="5"/>
      <c r="BS57" s="5"/>
      <c r="BT57" s="5"/>
      <c r="BU57" s="5"/>
      <c r="BV57" s="5"/>
      <c r="BW57" s="5"/>
      <c r="FE57" s="5"/>
      <c r="FM57" s="59"/>
      <c r="FN57" s="765">
        <f>Formulas!$AE$6*(FN27/128)</f>
        <v>0</v>
      </c>
      <c r="FO57" s="727" t="s">
        <v>20</v>
      </c>
      <c r="FP57" s="748">
        <f>Formulas!$GC$55</f>
        <v>0</v>
      </c>
      <c r="FQ57" s="102">
        <v>24.395</v>
      </c>
      <c r="FR57" s="752">
        <f t="shared" si="18"/>
        <v>0</v>
      </c>
      <c r="FS57" s="766" t="e">
        <f t="shared" si="19"/>
        <v>#DIV/0!</v>
      </c>
      <c r="FT57" s="114" t="b">
        <f t="shared" si="34"/>
        <v>0</v>
      </c>
      <c r="FU57" s="749">
        <f t="shared" si="21"/>
        <v>0</v>
      </c>
      <c r="FV57" s="123">
        <f t="shared" si="36"/>
        <v>0</v>
      </c>
      <c r="FW57" s="141"/>
      <c r="FX57" s="767" t="s">
        <v>20</v>
      </c>
      <c r="FY57" s="114" t="b">
        <f t="shared" si="35"/>
        <v>0</v>
      </c>
      <c r="FZ57" s="749">
        <f t="shared" si="25"/>
        <v>0</v>
      </c>
      <c r="GA57" s="123">
        <f t="shared" si="37"/>
        <v>0</v>
      </c>
      <c r="GB57" s="191">
        <f t="shared" si="38"/>
        <v>0</v>
      </c>
      <c r="GC57" s="768">
        <f t="shared" si="39"/>
        <v>0</v>
      </c>
      <c r="GD57" s="769" t="s">
        <v>20</v>
      </c>
      <c r="GE57" s="156"/>
      <c r="GF57" s="770"/>
      <c r="GG57" s="771"/>
      <c r="GH57" s="590"/>
      <c r="GI57" s="772"/>
      <c r="GJ57" s="772"/>
      <c r="GK57" s="144"/>
      <c r="GR57" s="125"/>
      <c r="GY57" s="125"/>
    </row>
    <row r="58" spans="1:207" s="51" customFormat="1" ht="18">
      <c r="A58" s="625"/>
      <c r="B58" s="560"/>
      <c r="C58" s="560"/>
      <c r="D58" s="560"/>
      <c r="E58" s="560"/>
      <c r="F58" s="560"/>
      <c r="G58" s="626"/>
      <c r="H58" s="560"/>
      <c r="I58" s="563"/>
      <c r="J58" s="563"/>
      <c r="K58" s="560"/>
      <c r="L58" s="560"/>
      <c r="M58" s="625"/>
      <c r="N58" s="628"/>
      <c r="O58" s="628"/>
      <c r="P58" s="625"/>
      <c r="Q58" s="625"/>
      <c r="R58" s="625"/>
      <c r="S58" s="625"/>
      <c r="AP58" s="5"/>
      <c r="AQ58" s="5"/>
      <c r="AR58" s="5"/>
      <c r="AS58" s="5"/>
      <c r="AT58" s="5"/>
      <c r="AU58" s="5"/>
      <c r="AV58" s="5"/>
      <c r="AW58" s="5"/>
      <c r="AX58" s="5"/>
      <c r="AY58" s="5"/>
      <c r="BH58" s="5"/>
      <c r="BI58" s="5"/>
      <c r="BJ58" s="5"/>
      <c r="BK58" s="5"/>
      <c r="BL58" s="5"/>
      <c r="BM58" s="5"/>
      <c r="BN58" s="149"/>
      <c r="BO58" s="150"/>
      <c r="BP58" s="151"/>
      <c r="BQ58" s="5"/>
      <c r="BR58" s="5"/>
      <c r="BS58" s="5"/>
      <c r="BT58" s="5"/>
      <c r="BU58" s="5"/>
      <c r="BV58" s="5"/>
      <c r="BW58" s="5"/>
      <c r="FE58" s="5"/>
      <c r="FM58" s="59"/>
      <c r="FN58" s="765">
        <f>Formulas!$AE$6*(FN28/128)</f>
        <v>0</v>
      </c>
      <c r="FO58" s="770" t="s">
        <v>76</v>
      </c>
      <c r="FP58" s="771"/>
      <c r="FQ58" s="773"/>
      <c r="FR58" s="772"/>
      <c r="FS58" s="772"/>
      <c r="FT58" s="144"/>
      <c r="FU58" s="434"/>
      <c r="FV58" s="145" t="s">
        <v>34</v>
      </c>
      <c r="FW58" s="774"/>
      <c r="FX58" s="5"/>
      <c r="FZ58" s="175"/>
      <c r="GA58" s="145" t="s">
        <v>34</v>
      </c>
      <c r="GB58" s="175"/>
      <c r="GC58" s="194"/>
      <c r="GD58" s="175"/>
      <c r="GE58" s="175"/>
      <c r="GF58" s="775" t="s">
        <v>95</v>
      </c>
      <c r="GG58" s="776">
        <f>SUM(GG35:GG56)</f>
        <v>0</v>
      </c>
      <c r="GH58" s="585"/>
      <c r="GI58" s="776">
        <f>SUM(GI35:GI56)</f>
        <v>0</v>
      </c>
      <c r="GJ58" s="777">
        <f>SUM(GJ36:GJ56)</f>
        <v>0</v>
      </c>
      <c r="GK58" s="167"/>
      <c r="GL58" s="616">
        <f>SUM(GL35:GL56)</f>
        <v>0</v>
      </c>
      <c r="GM58" s="617">
        <f>SUM(GM35:GM56)</f>
        <v>0</v>
      </c>
      <c r="GN58" s="617">
        <f>SUM(GN35:GN56)</f>
        <v>0</v>
      </c>
      <c r="GO58" s="617">
        <f>SUM(GO35:GO56)</f>
        <v>0</v>
      </c>
      <c r="GQ58" s="5">
        <f>SUM(GQ35:GQ56)</f>
        <v>0</v>
      </c>
      <c r="GR58" s="138">
        <f>SUM(GR35:GR56)</f>
        <v>0</v>
      </c>
      <c r="GY58" s="125"/>
    </row>
    <row r="59" spans="1:207" s="51" customFormat="1" ht="18">
      <c r="A59" s="625"/>
      <c r="B59" s="560"/>
      <c r="C59" s="560"/>
      <c r="D59" s="560"/>
      <c r="E59" s="560"/>
      <c r="F59" s="560"/>
      <c r="G59" s="626"/>
      <c r="H59" s="560"/>
      <c r="I59" s="563"/>
      <c r="J59" s="563"/>
      <c r="K59" s="560"/>
      <c r="L59" s="560"/>
      <c r="M59" s="625"/>
      <c r="N59" s="628"/>
      <c r="O59" s="628"/>
      <c r="P59" s="625"/>
      <c r="Q59" s="625"/>
      <c r="R59" s="625"/>
      <c r="S59" s="625"/>
      <c r="AP59" s="5"/>
      <c r="AQ59" s="5"/>
      <c r="AR59" s="5"/>
      <c r="AS59" s="5"/>
      <c r="AT59" s="5"/>
      <c r="AU59" s="5"/>
      <c r="AV59" s="5"/>
      <c r="AW59" s="5"/>
      <c r="AX59" s="5"/>
      <c r="AY59" s="5"/>
      <c r="BH59" s="5"/>
      <c r="BI59" s="5"/>
      <c r="BJ59" s="5"/>
      <c r="BK59" s="5"/>
      <c r="BL59" s="5"/>
      <c r="BM59" s="5"/>
      <c r="BN59" s="149"/>
      <c r="BO59" s="150"/>
      <c r="BP59" s="151"/>
      <c r="BQ59" s="5"/>
      <c r="BR59" s="5"/>
      <c r="BS59" s="5"/>
      <c r="BT59" s="5"/>
      <c r="BU59" s="5"/>
      <c r="BV59" s="5"/>
      <c r="BW59" s="5"/>
      <c r="FE59" s="5"/>
      <c r="FM59" s="59"/>
      <c r="FN59" s="765">
        <f>Formulas!$AE$6*(FN29/128)</f>
        <v>0</v>
      </c>
      <c r="FO59" s="775" t="s">
        <v>95</v>
      </c>
      <c r="FP59" s="776">
        <f>SUM(FP36:FP57)</f>
        <v>0</v>
      </c>
      <c r="FQ59" s="585"/>
      <c r="FR59" s="776">
        <f>SUM(FR36:FR57)</f>
        <v>0</v>
      </c>
      <c r="FS59" s="777" t="e">
        <f>SUM(FS37:FS57)</f>
        <v>#DIV/0!</v>
      </c>
      <c r="FT59" s="167"/>
      <c r="FU59" s="167"/>
      <c r="FV59" s="167"/>
      <c r="FW59" s="167"/>
      <c r="FX59" s="145" t="s">
        <v>34</v>
      </c>
      <c r="FZ59" s="176"/>
      <c r="GB59" s="176"/>
      <c r="GC59" s="195" t="e">
        <f>SUM(GC36:GC57)</f>
        <v>#VALUE!</v>
      </c>
      <c r="GD59" s="176"/>
      <c r="GE59" s="176"/>
      <c r="GF59" s="167"/>
      <c r="GG59" s="778">
        <f>SUM(GG36:GG56)</f>
        <v>0</v>
      </c>
      <c r="GH59" s="585"/>
      <c r="GI59" s="776">
        <f>SUM(GI36:GI56)</f>
        <v>0</v>
      </c>
      <c r="GJ59" s="167"/>
      <c r="GK59" s="167"/>
      <c r="GR59" s="125"/>
      <c r="GY59" s="125"/>
    </row>
    <row r="60" spans="1:207" s="51" customFormat="1" ht="18">
      <c r="A60" s="625"/>
      <c r="B60" s="560"/>
      <c r="C60" s="560"/>
      <c r="D60" s="560"/>
      <c r="E60" s="560"/>
      <c r="F60" s="560"/>
      <c r="G60" s="626"/>
      <c r="H60" s="560"/>
      <c r="I60" s="563"/>
      <c r="J60" s="563"/>
      <c r="K60" s="560"/>
      <c r="L60" s="560"/>
      <c r="M60" s="625"/>
      <c r="N60" s="628"/>
      <c r="O60" s="628"/>
      <c r="P60" s="625"/>
      <c r="Q60" s="625"/>
      <c r="R60" s="625"/>
      <c r="S60" s="625"/>
      <c r="AP60" s="5"/>
      <c r="AQ60" s="5"/>
      <c r="AR60" s="5"/>
      <c r="AS60" s="5"/>
      <c r="AT60" s="5"/>
      <c r="AU60" s="5"/>
      <c r="AV60" s="5"/>
      <c r="AW60" s="5"/>
      <c r="AX60" s="5"/>
      <c r="AY60" s="5"/>
      <c r="BH60" s="5"/>
      <c r="BI60" s="5"/>
      <c r="BJ60" s="5"/>
      <c r="BK60" s="5"/>
      <c r="BL60" s="5"/>
      <c r="BM60" s="5"/>
      <c r="BN60" s="149"/>
      <c r="BO60" s="150"/>
      <c r="BP60" s="151"/>
      <c r="BQ60" s="5"/>
      <c r="BR60" s="5"/>
      <c r="BS60" s="5"/>
      <c r="BT60" s="5"/>
      <c r="BU60" s="5"/>
      <c r="BV60" s="5"/>
      <c r="BW60" s="5"/>
      <c r="FE60" s="5"/>
      <c r="FM60" s="59"/>
      <c r="FN60" s="765">
        <f>Formulas!$AE$6*(FN30/128)</f>
        <v>0</v>
      </c>
      <c r="FO60" s="167"/>
      <c r="FP60" s="778">
        <f>SUM(FP37:FP57)</f>
        <v>0</v>
      </c>
      <c r="FQ60" s="167"/>
      <c r="FR60" s="776">
        <f>SUM(FR37:FR57)</f>
        <v>0</v>
      </c>
      <c r="FS60" s="167"/>
      <c r="FT60" s="167"/>
      <c r="FU60" s="146" t="e">
        <f>SUM(FU37:FU57)</f>
        <v>#VALUE!</v>
      </c>
      <c r="FV60" s="167" t="s">
        <v>86</v>
      </c>
      <c r="FW60" s="167"/>
      <c r="FX60" s="5"/>
      <c r="FY60" s="175"/>
      <c r="FZ60" s="175"/>
      <c r="GA60" s="175"/>
      <c r="GB60" s="175"/>
      <c r="GC60" s="197" t="s">
        <v>34</v>
      </c>
      <c r="GD60" s="175"/>
      <c r="GE60" s="175"/>
      <c r="GF60" s="167"/>
      <c r="GG60" s="779" t="s">
        <v>94</v>
      </c>
      <c r="GH60" s="585"/>
      <c r="GI60" s="779" t="s">
        <v>92</v>
      </c>
      <c r="GJ60" s="167"/>
      <c r="GK60" s="167"/>
      <c r="GQ60" s="896">
        <f>IF($FR$60=0,1,2)</f>
        <v>1</v>
      </c>
      <c r="GR60" s="125"/>
      <c r="GY60" s="125"/>
    </row>
    <row r="61" spans="1:207" s="51" customFormat="1" ht="18">
      <c r="A61" s="625"/>
      <c r="B61" s="560"/>
      <c r="C61" s="560"/>
      <c r="D61" s="560"/>
      <c r="E61" s="560"/>
      <c r="F61" s="560"/>
      <c r="G61" s="626"/>
      <c r="H61" s="560"/>
      <c r="I61" s="563"/>
      <c r="J61" s="563"/>
      <c r="K61" s="560"/>
      <c r="L61" s="560"/>
      <c r="M61" s="625"/>
      <c r="N61" s="628"/>
      <c r="O61" s="628"/>
      <c r="P61" s="625"/>
      <c r="Q61" s="625"/>
      <c r="R61" s="625"/>
      <c r="S61" s="625"/>
      <c r="AP61" s="5"/>
      <c r="AQ61" s="5"/>
      <c r="AR61" s="5"/>
      <c r="AS61" s="5"/>
      <c r="AT61" s="5"/>
      <c r="AU61" s="5"/>
      <c r="AV61" s="5"/>
      <c r="AW61" s="5"/>
      <c r="AX61" s="5"/>
      <c r="AY61" s="5"/>
      <c r="BH61" s="5"/>
      <c r="BI61" s="5"/>
      <c r="BJ61" s="5"/>
      <c r="BK61" s="5"/>
      <c r="BL61" s="5"/>
      <c r="BM61" s="5"/>
      <c r="BN61" s="149"/>
      <c r="BO61" s="150"/>
      <c r="BP61" s="151"/>
      <c r="BQ61" s="5"/>
      <c r="BR61" s="5"/>
      <c r="BS61" s="5"/>
      <c r="BT61" s="5"/>
      <c r="BU61" s="5"/>
      <c r="BV61" s="5"/>
      <c r="BW61" s="5"/>
      <c r="FE61" s="5"/>
      <c r="FM61" s="59"/>
      <c r="FN61" s="765">
        <f>Formulas!$AE$6*(FN31/128)</f>
        <v>0</v>
      </c>
      <c r="FO61" s="167"/>
      <c r="FP61" s="779" t="s">
        <v>94</v>
      </c>
      <c r="FQ61" s="167"/>
      <c r="FR61" s="779" t="s">
        <v>92</v>
      </c>
      <c r="FS61" s="167"/>
      <c r="FT61" s="167"/>
      <c r="FU61" s="167"/>
      <c r="FV61" s="780" t="s">
        <v>90</v>
      </c>
      <c r="FW61" s="177"/>
      <c r="FX61" s="5"/>
      <c r="FY61" s="175"/>
      <c r="FZ61" s="175"/>
      <c r="GA61" s="175"/>
      <c r="GB61" s="175"/>
      <c r="GC61" s="175"/>
      <c r="GD61" s="175"/>
      <c r="GE61" s="175"/>
      <c r="GF61" s="69"/>
      <c r="GG61" s="779" t="s">
        <v>93</v>
      </c>
      <c r="GH61" s="68"/>
      <c r="GI61" s="779" t="s">
        <v>93</v>
      </c>
      <c r="GJ61" s="69"/>
      <c r="GK61" s="69"/>
      <c r="GQ61" s="956" t="s">
        <v>343</v>
      </c>
      <c r="GR61" s="897" t="s">
        <v>345</v>
      </c>
      <c r="GY61" s="125"/>
    </row>
    <row r="62" spans="1:230" ht="20.25">
      <c r="A62" s="625"/>
      <c r="B62" s="625"/>
      <c r="C62" s="625"/>
      <c r="D62" s="625"/>
      <c r="E62" s="625"/>
      <c r="F62" s="625"/>
      <c r="G62" s="626"/>
      <c r="H62" s="625"/>
      <c r="I62" s="627"/>
      <c r="J62" s="627"/>
      <c r="K62" s="625"/>
      <c r="L62" s="560"/>
      <c r="M62" s="625"/>
      <c r="N62" s="628"/>
      <c r="O62" s="628"/>
      <c r="P62" s="625"/>
      <c r="Q62" s="625"/>
      <c r="R62" s="625"/>
      <c r="S62" s="625"/>
      <c r="AM62"/>
      <c r="AN62"/>
      <c r="AO62"/>
      <c r="AW62" s="5"/>
      <c r="AX62" s="5"/>
      <c r="AY62" s="5"/>
      <c r="BE62"/>
      <c r="BF62"/>
      <c r="BG62"/>
      <c r="BK62" s="5"/>
      <c r="BL62" s="5"/>
      <c r="BM62" s="5"/>
      <c r="BN62" s="149"/>
      <c r="BO62" s="150"/>
      <c r="BP62" s="151"/>
      <c r="BU62" s="5"/>
      <c r="BV62" s="5"/>
      <c r="BW62" s="5"/>
      <c r="BX62"/>
      <c r="BY62"/>
      <c r="DK62" s="67"/>
      <c r="DL62" s="67"/>
      <c r="DM62" s="67"/>
      <c r="DN62" s="68"/>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c r="EX62" s="69"/>
      <c r="EY62" s="69"/>
      <c r="EZ62" s="69"/>
      <c r="FA62" s="69"/>
      <c r="FB62" s="69"/>
      <c r="FC62" s="69"/>
      <c r="FM62" s="685"/>
      <c r="FN62" s="781"/>
      <c r="FP62" s="779" t="s">
        <v>93</v>
      </c>
      <c r="FR62" s="779" t="s">
        <v>93</v>
      </c>
      <c r="FW62" s="177"/>
      <c r="FX62" s="5"/>
      <c r="FY62" s="175"/>
      <c r="FZ62" s="175"/>
      <c r="GA62" s="175"/>
      <c r="GB62" s="175"/>
      <c r="GC62" s="175" t="e">
        <f>IF(GC59=0,"",3)</f>
        <v>#VALUE!</v>
      </c>
      <c r="GD62" s="175"/>
      <c r="GE62" s="175"/>
      <c r="GF62" s="175"/>
      <c r="GG62" s="175"/>
      <c r="GH62" s="591"/>
      <c r="GQ62" s="956"/>
      <c r="GR62" s="898" t="s">
        <v>344</v>
      </c>
      <c r="HJ62"/>
      <c r="HK62"/>
      <c r="HL62"/>
      <c r="HM62"/>
      <c r="HN62"/>
      <c r="HO62"/>
      <c r="HP62"/>
      <c r="HQ62"/>
      <c r="HR62"/>
      <c r="HS62"/>
      <c r="HT62"/>
      <c r="HU62"/>
      <c r="HV62"/>
    </row>
    <row r="63" spans="1:207" s="51" customFormat="1" ht="23.25" customHeight="1">
      <c r="A63" s="625"/>
      <c r="B63" s="625"/>
      <c r="C63" s="625"/>
      <c r="D63" s="625"/>
      <c r="E63" s="625"/>
      <c r="F63" s="625"/>
      <c r="G63" s="626"/>
      <c r="H63" s="625"/>
      <c r="I63" s="627"/>
      <c r="J63" s="627"/>
      <c r="K63" s="625"/>
      <c r="L63" s="560"/>
      <c r="M63" s="625"/>
      <c r="N63" s="628"/>
      <c r="O63" s="628"/>
      <c r="P63" s="625"/>
      <c r="Q63" s="625"/>
      <c r="R63" s="625"/>
      <c r="S63" s="625"/>
      <c r="AP63" s="5"/>
      <c r="AQ63" s="5"/>
      <c r="AR63" s="5"/>
      <c r="AS63" s="5"/>
      <c r="AT63" s="5"/>
      <c r="AU63" s="5"/>
      <c r="AV63" s="5"/>
      <c r="AW63" s="5"/>
      <c r="AX63" s="5"/>
      <c r="AY63" s="5"/>
      <c r="BH63" s="5"/>
      <c r="BI63" s="5"/>
      <c r="BJ63" s="5"/>
      <c r="BK63" s="5"/>
      <c r="BL63" s="5"/>
      <c r="BM63" s="5"/>
      <c r="BN63" s="149"/>
      <c r="BO63" s="150"/>
      <c r="BP63" s="151"/>
      <c r="BQ63" s="5"/>
      <c r="BR63" s="5"/>
      <c r="BS63" s="5"/>
      <c r="BT63" s="5"/>
      <c r="BU63" s="5"/>
      <c r="BV63" s="5"/>
      <c r="BW63" s="5"/>
      <c r="FE63" s="5"/>
      <c r="FM63" s="59"/>
      <c r="FN63" s="167"/>
      <c r="FO63" s="167"/>
      <c r="FP63" s="167"/>
      <c r="FQ63" s="167"/>
      <c r="FR63" s="167"/>
      <c r="FS63" s="167"/>
      <c r="FT63" s="167"/>
      <c r="FU63" s="167"/>
      <c r="FV63" s="167"/>
      <c r="FW63" s="167"/>
      <c r="GH63" s="585"/>
      <c r="GR63" s="125"/>
      <c r="GY63" s="125"/>
    </row>
    <row r="64" spans="1:230" ht="20.25">
      <c r="A64" s="625"/>
      <c r="B64" s="625"/>
      <c r="C64" s="625"/>
      <c r="D64" s="625"/>
      <c r="E64" s="625"/>
      <c r="F64" s="625"/>
      <c r="G64" s="626"/>
      <c r="H64" s="625"/>
      <c r="I64" s="627"/>
      <c r="J64" s="627"/>
      <c r="K64" s="625"/>
      <c r="L64" s="560"/>
      <c r="M64" s="625"/>
      <c r="N64" s="628"/>
      <c r="O64" s="628"/>
      <c r="P64" s="625"/>
      <c r="Q64" s="625"/>
      <c r="R64" s="625"/>
      <c r="S64" s="625"/>
      <c r="AM64"/>
      <c r="AN64"/>
      <c r="AO64"/>
      <c r="AW64" s="5"/>
      <c r="AX64" s="5"/>
      <c r="AY64" s="5"/>
      <c r="BE64"/>
      <c r="BF64"/>
      <c r="BG64"/>
      <c r="BK64" s="5"/>
      <c r="BL64" s="5"/>
      <c r="BM64" s="5"/>
      <c r="BN64" s="149"/>
      <c r="BO64" s="150"/>
      <c r="BP64" s="151"/>
      <c r="BU64" s="5"/>
      <c r="BV64" s="5"/>
      <c r="BW64" s="5"/>
      <c r="BX64"/>
      <c r="BY64"/>
      <c r="DK64" s="67"/>
      <c r="DL64" s="67"/>
      <c r="DM64" s="67"/>
      <c r="DN64" s="68"/>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c r="EO64" s="69"/>
      <c r="EP64" s="69"/>
      <c r="EQ64" s="69"/>
      <c r="ER64" s="69"/>
      <c r="ES64" s="69"/>
      <c r="ET64" s="69"/>
      <c r="EU64" s="69"/>
      <c r="EV64" s="69"/>
      <c r="EW64" s="69"/>
      <c r="EX64" s="69"/>
      <c r="EY64" s="69"/>
      <c r="EZ64" s="69"/>
      <c r="FA64" s="69"/>
      <c r="FB64" s="69"/>
      <c r="FC64" s="69"/>
      <c r="FM64" s="685"/>
      <c r="HJ64"/>
      <c r="HK64"/>
      <c r="HL64"/>
      <c r="HM64"/>
      <c r="HN64"/>
      <c r="HO64"/>
      <c r="HP64"/>
      <c r="HQ64"/>
      <c r="HR64"/>
      <c r="HS64"/>
      <c r="HT64"/>
      <c r="HU64"/>
      <c r="HV64"/>
    </row>
    <row r="65" spans="1:230" ht="20.25">
      <c r="A65" s="625"/>
      <c r="B65" s="625"/>
      <c r="C65" s="625"/>
      <c r="D65" s="625"/>
      <c r="E65" s="880"/>
      <c r="F65" s="880"/>
      <c r="G65" s="626"/>
      <c r="H65" s="625"/>
      <c r="I65" s="627"/>
      <c r="J65" s="627"/>
      <c r="K65" s="625"/>
      <c r="L65" s="560"/>
      <c r="M65" s="625"/>
      <c r="N65" s="628"/>
      <c r="O65" s="628"/>
      <c r="P65" s="625"/>
      <c r="Q65" s="625"/>
      <c r="R65" s="625"/>
      <c r="S65" s="625"/>
      <c r="AM65"/>
      <c r="AN65"/>
      <c r="AO65"/>
      <c r="AW65" s="5"/>
      <c r="AX65" s="5"/>
      <c r="AY65" s="5"/>
      <c r="BE65"/>
      <c r="BF65"/>
      <c r="BG65"/>
      <c r="BK65" s="5"/>
      <c r="BL65" s="5"/>
      <c r="BM65" s="5"/>
      <c r="BN65" s="149"/>
      <c r="BO65" s="150"/>
      <c r="BP65" s="151"/>
      <c r="BU65" s="5"/>
      <c r="BV65" s="5"/>
      <c r="BW65" s="5"/>
      <c r="BX65"/>
      <c r="BY65"/>
      <c r="DK65" s="67"/>
      <c r="DL65" s="67"/>
      <c r="DM65" s="67"/>
      <c r="DN65" s="68"/>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c r="EO65" s="69"/>
      <c r="EP65" s="69"/>
      <c r="EQ65" s="69"/>
      <c r="ER65" s="69"/>
      <c r="ES65" s="69"/>
      <c r="ET65" s="69"/>
      <c r="EU65" s="69"/>
      <c r="EV65" s="69"/>
      <c r="EW65" s="69"/>
      <c r="EX65" s="69"/>
      <c r="EY65" s="69"/>
      <c r="EZ65" s="69"/>
      <c r="FA65" s="69"/>
      <c r="FB65" s="69"/>
      <c r="FC65" s="69"/>
      <c r="FM65" s="685"/>
      <c r="HJ65"/>
      <c r="HK65"/>
      <c r="HL65"/>
      <c r="HM65"/>
      <c r="HN65"/>
      <c r="HO65"/>
      <c r="HP65"/>
      <c r="HQ65"/>
      <c r="HR65"/>
      <c r="HS65"/>
      <c r="HT65"/>
      <c r="HU65"/>
      <c r="HV65"/>
    </row>
    <row r="66" spans="1:230" ht="20.25">
      <c r="A66" s="625"/>
      <c r="B66" s="625"/>
      <c r="C66" s="625"/>
      <c r="D66" s="625"/>
      <c r="E66" s="560"/>
      <c r="F66" s="560"/>
      <c r="G66" s="626"/>
      <c r="H66" s="625"/>
      <c r="I66" s="627"/>
      <c r="J66" s="627"/>
      <c r="K66" s="625"/>
      <c r="L66" s="560"/>
      <c r="M66" s="625"/>
      <c r="N66" s="628"/>
      <c r="O66" s="628"/>
      <c r="P66" s="625"/>
      <c r="Q66" s="625"/>
      <c r="R66" s="625"/>
      <c r="S66" s="625"/>
      <c r="AM66"/>
      <c r="AN66"/>
      <c r="AO66"/>
      <c r="AW66" s="5"/>
      <c r="AX66" s="5"/>
      <c r="AY66" s="5"/>
      <c r="BE66"/>
      <c r="BF66"/>
      <c r="BG66"/>
      <c r="BK66" s="5"/>
      <c r="BL66" s="5"/>
      <c r="BM66" s="5"/>
      <c r="BN66" s="138"/>
      <c r="BO66" s="138"/>
      <c r="BP66" s="138"/>
      <c r="BU66" s="5"/>
      <c r="BV66" s="5"/>
      <c r="BW66" s="5"/>
      <c r="BX66"/>
      <c r="BY66"/>
      <c r="DK66" s="67"/>
      <c r="DL66" s="67"/>
      <c r="DM66" s="67"/>
      <c r="DN66" s="68"/>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c r="EO66" s="69"/>
      <c r="EP66" s="69"/>
      <c r="EQ66" s="69"/>
      <c r="ER66" s="69"/>
      <c r="ES66" s="69"/>
      <c r="ET66" s="69"/>
      <c r="EU66" s="69"/>
      <c r="EV66" s="69"/>
      <c r="EW66" s="69"/>
      <c r="EX66" s="69"/>
      <c r="EY66" s="69"/>
      <c r="EZ66" s="69"/>
      <c r="FA66" s="69"/>
      <c r="FB66" s="69"/>
      <c r="FC66" s="69"/>
      <c r="FM66" s="685"/>
      <c r="HJ66"/>
      <c r="HK66"/>
      <c r="HL66"/>
      <c r="HM66"/>
      <c r="HN66"/>
      <c r="HO66"/>
      <c r="HP66"/>
      <c r="HQ66"/>
      <c r="HR66"/>
      <c r="HS66"/>
      <c r="HT66"/>
      <c r="HU66"/>
      <c r="HV66"/>
    </row>
    <row r="67" spans="1:230" ht="20.25">
      <c r="A67" s="625"/>
      <c r="B67" s="625"/>
      <c r="C67" s="625"/>
      <c r="D67" s="625"/>
      <c r="E67" s="560"/>
      <c r="F67" s="560"/>
      <c r="G67" s="626"/>
      <c r="H67" s="625"/>
      <c r="I67" s="627"/>
      <c r="J67" s="627"/>
      <c r="K67" s="625"/>
      <c r="L67" s="560"/>
      <c r="M67" s="625"/>
      <c r="N67" s="628"/>
      <c r="O67" s="628"/>
      <c r="P67" s="625"/>
      <c r="Q67" s="625"/>
      <c r="R67" s="625"/>
      <c r="S67" s="625"/>
      <c r="AM67"/>
      <c r="AN67"/>
      <c r="AO67"/>
      <c r="AW67" s="5"/>
      <c r="AX67" s="5"/>
      <c r="AY67" s="5"/>
      <c r="BE67"/>
      <c r="BF67"/>
      <c r="BG67"/>
      <c r="BK67" s="5"/>
      <c r="BL67" s="5"/>
      <c r="BM67" s="5"/>
      <c r="BN67" s="149"/>
      <c r="BO67" s="150"/>
      <c r="BP67" s="151"/>
      <c r="BU67" s="5"/>
      <c r="BV67" s="5"/>
      <c r="BW67" s="5"/>
      <c r="BX67"/>
      <c r="BY67"/>
      <c r="DK67" s="67"/>
      <c r="DL67" s="67"/>
      <c r="DM67" s="67"/>
      <c r="DN67" s="68"/>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c r="EO67" s="69"/>
      <c r="EP67" s="69"/>
      <c r="EQ67" s="69"/>
      <c r="ER67" s="69"/>
      <c r="ES67" s="69"/>
      <c r="ET67" s="69"/>
      <c r="EU67" s="69"/>
      <c r="EV67" s="69"/>
      <c r="EW67" s="69"/>
      <c r="EX67" s="69"/>
      <c r="EY67" s="69"/>
      <c r="EZ67" s="69"/>
      <c r="FA67" s="69"/>
      <c r="FB67" s="69"/>
      <c r="FC67" s="69"/>
      <c r="FM67" s="685"/>
      <c r="HJ67"/>
      <c r="HK67"/>
      <c r="HL67"/>
      <c r="HM67"/>
      <c r="HN67"/>
      <c r="HO67"/>
      <c r="HP67"/>
      <c r="HQ67"/>
      <c r="HR67"/>
      <c r="HS67"/>
      <c r="HT67"/>
      <c r="HU67"/>
      <c r="HV67"/>
    </row>
    <row r="68" spans="1:230" ht="20.25">
      <c r="A68" s="625"/>
      <c r="B68" s="625"/>
      <c r="C68" s="625"/>
      <c r="D68" s="625"/>
      <c r="E68" s="560"/>
      <c r="F68" s="560"/>
      <c r="G68" s="626"/>
      <c r="H68" s="625"/>
      <c r="I68" s="627"/>
      <c r="J68" s="627"/>
      <c r="K68" s="625"/>
      <c r="L68" s="560"/>
      <c r="M68" s="625"/>
      <c r="N68" s="628"/>
      <c r="O68" s="628"/>
      <c r="P68" s="625"/>
      <c r="Q68" s="625"/>
      <c r="R68" s="625"/>
      <c r="S68" s="625"/>
      <c r="AM68"/>
      <c r="AN68"/>
      <c r="AO68"/>
      <c r="AW68" s="5"/>
      <c r="AX68" s="5"/>
      <c r="AY68" s="5"/>
      <c r="BE68"/>
      <c r="BF68"/>
      <c r="BG68"/>
      <c r="BK68" s="5"/>
      <c r="BL68" s="5"/>
      <c r="BM68" s="5"/>
      <c r="BN68" s="149"/>
      <c r="BO68" s="150"/>
      <c r="BP68" s="151"/>
      <c r="BU68" s="5"/>
      <c r="BV68" s="5"/>
      <c r="BW68" s="5"/>
      <c r="BX68"/>
      <c r="BY68"/>
      <c r="DK68" s="67"/>
      <c r="DL68" s="67"/>
      <c r="DM68" s="67"/>
      <c r="DN68" s="68"/>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c r="EO68" s="69"/>
      <c r="EP68" s="69"/>
      <c r="EQ68" s="69"/>
      <c r="ER68" s="69"/>
      <c r="ES68" s="69"/>
      <c r="ET68" s="69"/>
      <c r="EU68" s="69"/>
      <c r="EV68" s="69"/>
      <c r="EW68" s="69"/>
      <c r="EX68" s="69"/>
      <c r="EY68" s="69"/>
      <c r="EZ68" s="69"/>
      <c r="FA68" s="69"/>
      <c r="FB68" s="69"/>
      <c r="FC68" s="69"/>
      <c r="FM68" s="685"/>
      <c r="HJ68"/>
      <c r="HK68"/>
      <c r="HL68"/>
      <c r="HM68"/>
      <c r="HN68"/>
      <c r="HO68"/>
      <c r="HP68"/>
      <c r="HQ68"/>
      <c r="HR68"/>
      <c r="HS68"/>
      <c r="HT68"/>
      <c r="HU68"/>
      <c r="HV68"/>
    </row>
    <row r="69" spans="1:230" ht="20.25">
      <c r="A69" s="625"/>
      <c r="B69" s="625"/>
      <c r="C69" s="625"/>
      <c r="D69" s="625"/>
      <c r="E69" s="560"/>
      <c r="F69" s="560"/>
      <c r="G69" s="626"/>
      <c r="H69" s="625"/>
      <c r="I69" s="627"/>
      <c r="J69" s="627"/>
      <c r="K69" s="625"/>
      <c r="L69" s="560"/>
      <c r="M69" s="625"/>
      <c r="N69" s="628"/>
      <c r="O69" s="628"/>
      <c r="P69" s="625"/>
      <c r="Q69" s="625"/>
      <c r="R69" s="625"/>
      <c r="S69" s="625"/>
      <c r="AM69"/>
      <c r="AN69"/>
      <c r="AO69"/>
      <c r="AW69" s="5"/>
      <c r="AX69" s="5"/>
      <c r="AY69" s="5"/>
      <c r="BE69"/>
      <c r="BF69"/>
      <c r="BG69"/>
      <c r="BK69" s="5"/>
      <c r="BL69" s="5"/>
      <c r="BM69" s="5"/>
      <c r="BN69" s="149"/>
      <c r="BO69" s="150"/>
      <c r="BP69" s="151"/>
      <c r="BU69" s="5"/>
      <c r="BV69" s="5"/>
      <c r="BW69" s="5"/>
      <c r="BX69"/>
      <c r="BY69"/>
      <c r="DK69" s="67"/>
      <c r="DL69" s="67"/>
      <c r="DM69" s="67"/>
      <c r="DN69" s="68"/>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c r="EO69" s="69"/>
      <c r="EP69" s="69"/>
      <c r="EQ69" s="69"/>
      <c r="ER69" s="69"/>
      <c r="ES69" s="69"/>
      <c r="ET69" s="69"/>
      <c r="EU69" s="69"/>
      <c r="EV69" s="69"/>
      <c r="EW69" s="69"/>
      <c r="EX69" s="69"/>
      <c r="EY69" s="69"/>
      <c r="EZ69" s="69"/>
      <c r="FA69" s="69"/>
      <c r="FB69" s="69"/>
      <c r="FC69" s="69"/>
      <c r="FM69" s="685"/>
      <c r="HJ69"/>
      <c r="HK69"/>
      <c r="HL69"/>
      <c r="HM69"/>
      <c r="HN69"/>
      <c r="HO69"/>
      <c r="HP69"/>
      <c r="HQ69"/>
      <c r="HR69"/>
      <c r="HS69"/>
      <c r="HT69"/>
      <c r="HU69"/>
      <c r="HV69"/>
    </row>
    <row r="70" spans="1:230" ht="20.25">
      <c r="A70" s="625"/>
      <c r="B70" s="625"/>
      <c r="C70" s="625"/>
      <c r="D70" s="625"/>
      <c r="E70" s="560"/>
      <c r="F70" s="560"/>
      <c r="G70" s="626"/>
      <c r="H70" s="625"/>
      <c r="I70" s="627"/>
      <c r="J70" s="627"/>
      <c r="K70" s="625"/>
      <c r="L70" s="560"/>
      <c r="M70" s="625"/>
      <c r="N70" s="628"/>
      <c r="O70" s="628"/>
      <c r="P70" s="625"/>
      <c r="Q70" s="625"/>
      <c r="R70" s="625"/>
      <c r="S70" s="625"/>
      <c r="AM70"/>
      <c r="AN70"/>
      <c r="AO70"/>
      <c r="AW70" s="5"/>
      <c r="AX70" s="5"/>
      <c r="AY70" s="5"/>
      <c r="BE70"/>
      <c r="BF70"/>
      <c r="BG70"/>
      <c r="BK70" s="5"/>
      <c r="BL70" s="5"/>
      <c r="BM70" s="5"/>
      <c r="BN70" s="149"/>
      <c r="BO70" s="150"/>
      <c r="BP70" s="151"/>
      <c r="BU70" s="5"/>
      <c r="BV70" s="5"/>
      <c r="BW70" s="5"/>
      <c r="BX70"/>
      <c r="BY70"/>
      <c r="DK70" s="67"/>
      <c r="DL70" s="67"/>
      <c r="DM70" s="67"/>
      <c r="DN70" s="68"/>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c r="EO70" s="69"/>
      <c r="EP70" s="69"/>
      <c r="EQ70" s="69"/>
      <c r="ER70" s="69"/>
      <c r="ES70" s="69"/>
      <c r="ET70" s="69"/>
      <c r="EU70" s="69"/>
      <c r="EV70" s="69"/>
      <c r="EW70" s="69"/>
      <c r="EX70" s="69"/>
      <c r="EY70" s="69"/>
      <c r="EZ70" s="69"/>
      <c r="FA70" s="69"/>
      <c r="FB70" s="69"/>
      <c r="FC70" s="69"/>
      <c r="FL70" s="69"/>
      <c r="FM70" s="685"/>
      <c r="HJ70"/>
      <c r="HK70"/>
      <c r="HL70"/>
      <c r="HM70"/>
      <c r="HN70"/>
      <c r="HO70"/>
      <c r="HP70"/>
      <c r="HQ70"/>
      <c r="HR70"/>
      <c r="HS70"/>
      <c r="HT70"/>
      <c r="HU70"/>
      <c r="HV70"/>
    </row>
    <row r="71" spans="1:230" ht="20.25">
      <c r="A71" s="625"/>
      <c r="B71" s="625"/>
      <c r="C71" s="625"/>
      <c r="D71" s="625"/>
      <c r="E71" s="560"/>
      <c r="F71" s="560"/>
      <c r="G71" s="626"/>
      <c r="H71" s="625"/>
      <c r="I71" s="627"/>
      <c r="J71" s="627"/>
      <c r="K71" s="625"/>
      <c r="L71" s="560"/>
      <c r="M71" s="625"/>
      <c r="N71" s="628"/>
      <c r="O71" s="628"/>
      <c r="P71" s="625"/>
      <c r="Q71" s="625"/>
      <c r="R71" s="625"/>
      <c r="S71" s="625"/>
      <c r="AM71"/>
      <c r="AN71"/>
      <c r="AO71"/>
      <c r="AW71" s="5"/>
      <c r="AX71" s="5"/>
      <c r="AY71" s="5"/>
      <c r="BE71"/>
      <c r="BF71"/>
      <c r="BG71"/>
      <c r="BK71" s="5"/>
      <c r="BL71" s="5"/>
      <c r="BM71" s="5"/>
      <c r="BN71" s="149"/>
      <c r="BO71" s="150"/>
      <c r="BP71" s="151"/>
      <c r="BU71" s="5"/>
      <c r="BV71" s="5"/>
      <c r="BW71" s="5"/>
      <c r="BX71"/>
      <c r="BY71"/>
      <c r="DK71" s="67"/>
      <c r="DL71" s="67"/>
      <c r="DM71" s="67"/>
      <c r="DN71" s="68"/>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c r="EO71" s="69"/>
      <c r="EP71" s="69"/>
      <c r="EQ71" s="69"/>
      <c r="ER71" s="69"/>
      <c r="ES71" s="69"/>
      <c r="ET71" s="69"/>
      <c r="EU71" s="69"/>
      <c r="EV71" s="69"/>
      <c r="EW71" s="69"/>
      <c r="EX71" s="69"/>
      <c r="EY71" s="69"/>
      <c r="EZ71" s="69"/>
      <c r="FA71" s="69"/>
      <c r="FB71" s="69"/>
      <c r="FC71" s="69"/>
      <c r="FL71" s="69"/>
      <c r="FM71" s="685"/>
      <c r="HJ71"/>
      <c r="HK71"/>
      <c r="HL71"/>
      <c r="HM71"/>
      <c r="HN71"/>
      <c r="HO71"/>
      <c r="HP71"/>
      <c r="HQ71"/>
      <c r="HR71"/>
      <c r="HS71"/>
      <c r="HT71"/>
      <c r="HU71"/>
      <c r="HV71"/>
    </row>
    <row r="72" spans="1:230" ht="20.25">
      <c r="A72" s="625"/>
      <c r="B72" s="625"/>
      <c r="C72" s="625"/>
      <c r="D72" s="625"/>
      <c r="E72" s="560"/>
      <c r="F72" s="560"/>
      <c r="G72" s="626"/>
      <c r="H72" s="625"/>
      <c r="I72" s="627"/>
      <c r="J72" s="627"/>
      <c r="K72" s="625"/>
      <c r="L72" s="560"/>
      <c r="M72" s="625"/>
      <c r="N72" s="628"/>
      <c r="O72" s="628"/>
      <c r="P72" s="625"/>
      <c r="Q72" s="625"/>
      <c r="R72" s="625"/>
      <c r="S72" s="625"/>
      <c r="AM72"/>
      <c r="AN72"/>
      <c r="AO72"/>
      <c r="AW72" s="5"/>
      <c r="AX72" s="5"/>
      <c r="AY72" s="5"/>
      <c r="BE72"/>
      <c r="BF72"/>
      <c r="BG72"/>
      <c r="BK72" s="5"/>
      <c r="BL72" s="5"/>
      <c r="BM72" s="5"/>
      <c r="BN72" s="149"/>
      <c r="BO72" s="150"/>
      <c r="BP72" s="151"/>
      <c r="BU72" s="5"/>
      <c r="BV72" s="5"/>
      <c r="BW72" s="5"/>
      <c r="BX72"/>
      <c r="BY72"/>
      <c r="DK72" s="67"/>
      <c r="DL72" s="67"/>
      <c r="DM72" s="67"/>
      <c r="DN72" s="68"/>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c r="EO72" s="69"/>
      <c r="EP72" s="69"/>
      <c r="EQ72" s="69"/>
      <c r="ER72" s="69"/>
      <c r="ES72" s="69"/>
      <c r="ET72" s="69"/>
      <c r="EU72" s="69"/>
      <c r="EV72" s="69"/>
      <c r="EW72" s="69"/>
      <c r="EX72" s="69"/>
      <c r="EY72" s="69"/>
      <c r="EZ72" s="69"/>
      <c r="FA72" s="69"/>
      <c r="FB72" s="69"/>
      <c r="FC72" s="69"/>
      <c r="FL72" s="69"/>
      <c r="FM72" s="685"/>
      <c r="HJ72"/>
      <c r="HK72"/>
      <c r="HL72"/>
      <c r="HM72"/>
      <c r="HN72"/>
      <c r="HO72"/>
      <c r="HP72"/>
      <c r="HQ72"/>
      <c r="HR72"/>
      <c r="HS72"/>
      <c r="HT72"/>
      <c r="HU72"/>
      <c r="HV72"/>
    </row>
    <row r="73" spans="1:230" ht="20.25">
      <c r="A73" s="625"/>
      <c r="B73" s="625"/>
      <c r="C73" s="625"/>
      <c r="D73" s="625"/>
      <c r="E73" s="560"/>
      <c r="F73" s="560"/>
      <c r="G73" s="626"/>
      <c r="H73" s="625"/>
      <c r="I73" s="627"/>
      <c r="J73" s="627"/>
      <c r="K73" s="625"/>
      <c r="L73" s="560"/>
      <c r="M73" s="625"/>
      <c r="N73" s="628"/>
      <c r="O73" s="628"/>
      <c r="P73" s="625"/>
      <c r="Q73" s="625"/>
      <c r="R73" s="625"/>
      <c r="S73" s="625"/>
      <c r="AM73"/>
      <c r="AN73"/>
      <c r="AO73"/>
      <c r="AW73" s="5"/>
      <c r="AX73" s="5"/>
      <c r="AY73" s="5"/>
      <c r="BE73"/>
      <c r="BF73"/>
      <c r="BG73"/>
      <c r="BK73" s="5"/>
      <c r="BL73" s="5"/>
      <c r="BM73" s="5"/>
      <c r="BN73" s="149"/>
      <c r="BO73" s="138"/>
      <c r="BP73" s="138"/>
      <c r="BU73" s="5"/>
      <c r="BV73" s="5"/>
      <c r="BW73" s="5"/>
      <c r="BX73"/>
      <c r="BY73"/>
      <c r="DK73" s="67"/>
      <c r="DL73" s="67"/>
      <c r="DM73" s="67"/>
      <c r="DN73" s="68"/>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c r="EO73" s="69"/>
      <c r="EP73" s="69"/>
      <c r="EQ73" s="69"/>
      <c r="ER73" s="69"/>
      <c r="ES73" s="69"/>
      <c r="ET73" s="69"/>
      <c r="EU73" s="69"/>
      <c r="EV73" s="69"/>
      <c r="EW73" s="69"/>
      <c r="EX73" s="69"/>
      <c r="EY73" s="69"/>
      <c r="EZ73" s="69"/>
      <c r="FA73" s="69"/>
      <c r="FB73" s="69"/>
      <c r="FC73" s="69"/>
      <c r="FL73" s="69"/>
      <c r="HJ73"/>
      <c r="HK73"/>
      <c r="HL73"/>
      <c r="HM73"/>
      <c r="HN73"/>
      <c r="HO73"/>
      <c r="HP73"/>
      <c r="HQ73"/>
      <c r="HR73"/>
      <c r="HS73"/>
      <c r="HT73"/>
      <c r="HU73"/>
      <c r="HV73"/>
    </row>
    <row r="74" spans="1:230" ht="20.25">
      <c r="A74" s="625"/>
      <c r="B74" s="625"/>
      <c r="C74" s="625"/>
      <c r="D74" s="625"/>
      <c r="E74" s="560"/>
      <c r="F74" s="560"/>
      <c r="G74" s="626"/>
      <c r="H74" s="625"/>
      <c r="I74" s="627"/>
      <c r="J74" s="627"/>
      <c r="K74" s="625"/>
      <c r="L74" s="560"/>
      <c r="M74" s="625"/>
      <c r="N74" s="628"/>
      <c r="O74" s="628"/>
      <c r="P74" s="625"/>
      <c r="Q74" s="625"/>
      <c r="R74" s="625"/>
      <c r="S74" s="625"/>
      <c r="AM74"/>
      <c r="AN74"/>
      <c r="AO74"/>
      <c r="AW74" s="5"/>
      <c r="AX74" s="5"/>
      <c r="AY74" s="5"/>
      <c r="BE74"/>
      <c r="BF74"/>
      <c r="BG74"/>
      <c r="BK74" s="5"/>
      <c r="BL74" s="5"/>
      <c r="BM74" s="5"/>
      <c r="BN74" s="138"/>
      <c r="BO74" s="138"/>
      <c r="BP74" s="138"/>
      <c r="BU74" s="5"/>
      <c r="BV74" s="5"/>
      <c r="BW74" s="5"/>
      <c r="BX74"/>
      <c r="BY74"/>
      <c r="DK74" s="67"/>
      <c r="DL74" s="67"/>
      <c r="DM74" s="67"/>
      <c r="DN74" s="68"/>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c r="EO74" s="69"/>
      <c r="EP74" s="69"/>
      <c r="EQ74" s="69"/>
      <c r="ER74" s="69"/>
      <c r="ES74" s="69"/>
      <c r="ET74" s="69"/>
      <c r="EU74" s="69"/>
      <c r="EV74" s="69"/>
      <c r="EW74" s="69"/>
      <c r="EX74" s="69"/>
      <c r="EY74" s="69"/>
      <c r="EZ74" s="69"/>
      <c r="FA74" s="69"/>
      <c r="FB74" s="69"/>
      <c r="FC74" s="69"/>
      <c r="FL74" s="69"/>
      <c r="HJ74"/>
      <c r="HK74"/>
      <c r="HL74"/>
      <c r="HM74"/>
      <c r="HN74"/>
      <c r="HO74"/>
      <c r="HP74"/>
      <c r="HQ74"/>
      <c r="HR74"/>
      <c r="HS74"/>
      <c r="HT74"/>
      <c r="HU74"/>
      <c r="HV74"/>
    </row>
    <row r="75" spans="1:230" ht="20.25">
      <c r="A75" s="625"/>
      <c r="B75" s="625"/>
      <c r="C75" s="625"/>
      <c r="D75" s="625"/>
      <c r="E75" s="625"/>
      <c r="F75" s="625"/>
      <c r="G75" s="626"/>
      <c r="H75" s="625"/>
      <c r="I75" s="627"/>
      <c r="J75" s="627"/>
      <c r="K75" s="625"/>
      <c r="L75" s="560"/>
      <c r="M75" s="625"/>
      <c r="N75" s="628"/>
      <c r="O75" s="628"/>
      <c r="P75" s="625"/>
      <c r="Q75" s="625"/>
      <c r="R75" s="625"/>
      <c r="S75" s="625"/>
      <c r="AM75"/>
      <c r="AN75"/>
      <c r="AO75"/>
      <c r="AW75" s="5"/>
      <c r="AX75" s="5"/>
      <c r="AY75" s="5"/>
      <c r="BE75"/>
      <c r="BF75"/>
      <c r="BG75"/>
      <c r="BK75" s="5"/>
      <c r="BL75" s="5"/>
      <c r="BM75" s="5"/>
      <c r="BN75" s="138"/>
      <c r="BO75" s="138"/>
      <c r="BP75" s="138"/>
      <c r="BU75" s="5"/>
      <c r="BV75" s="5"/>
      <c r="BW75" s="5"/>
      <c r="BX75"/>
      <c r="BY75"/>
      <c r="DK75" s="67"/>
      <c r="DL75" s="67"/>
      <c r="DM75" s="67"/>
      <c r="DN75" s="68"/>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c r="EO75" s="69"/>
      <c r="EP75" s="69"/>
      <c r="EQ75" s="69"/>
      <c r="ER75" s="69"/>
      <c r="ES75" s="69"/>
      <c r="ET75" s="69"/>
      <c r="EU75" s="69"/>
      <c r="EV75" s="69"/>
      <c r="EW75" s="69"/>
      <c r="EX75" s="69"/>
      <c r="EY75" s="69"/>
      <c r="EZ75" s="69"/>
      <c r="FA75" s="69"/>
      <c r="FB75" s="69"/>
      <c r="FC75" s="69"/>
      <c r="FL75" s="69"/>
      <c r="HJ75"/>
      <c r="HK75"/>
      <c r="HL75"/>
      <c r="HM75"/>
      <c r="HN75"/>
      <c r="HO75"/>
      <c r="HP75"/>
      <c r="HQ75"/>
      <c r="HR75"/>
      <c r="HS75"/>
      <c r="HT75"/>
      <c r="HU75"/>
      <c r="HV75"/>
    </row>
    <row r="76" spans="1:230" ht="20.25">
      <c r="A76" s="625"/>
      <c r="B76" s="625"/>
      <c r="C76" s="625"/>
      <c r="D76" s="625"/>
      <c r="E76" s="625"/>
      <c r="F76" s="625"/>
      <c r="G76" s="626"/>
      <c r="H76" s="625"/>
      <c r="I76" s="627"/>
      <c r="J76" s="627"/>
      <c r="K76" s="625"/>
      <c r="L76" s="560"/>
      <c r="M76" s="625"/>
      <c r="N76" s="628"/>
      <c r="O76" s="628"/>
      <c r="P76" s="625"/>
      <c r="Q76" s="625"/>
      <c r="R76" s="625"/>
      <c r="S76" s="625"/>
      <c r="AM76"/>
      <c r="AN76"/>
      <c r="AO76"/>
      <c r="AW76" s="5"/>
      <c r="AX76" s="5"/>
      <c r="AY76" s="5"/>
      <c r="BE76"/>
      <c r="BF76"/>
      <c r="BG76"/>
      <c r="BK76" s="5"/>
      <c r="BL76" s="5"/>
      <c r="BM76" s="5"/>
      <c r="BN76" s="138"/>
      <c r="BO76" s="138"/>
      <c r="BP76" s="138"/>
      <c r="BU76" s="5"/>
      <c r="BV76" s="5"/>
      <c r="BW76" s="5"/>
      <c r="BX76"/>
      <c r="BY76"/>
      <c r="DK76" s="67"/>
      <c r="DL76" s="67"/>
      <c r="DM76" s="67"/>
      <c r="DN76" s="68"/>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c r="EO76" s="69"/>
      <c r="EP76" s="69"/>
      <c r="EQ76" s="69"/>
      <c r="ER76" s="69"/>
      <c r="ES76" s="69"/>
      <c r="ET76" s="69"/>
      <c r="EU76" s="69"/>
      <c r="EV76" s="69"/>
      <c r="EW76" s="69"/>
      <c r="EX76" s="69"/>
      <c r="EY76" s="69"/>
      <c r="EZ76" s="69"/>
      <c r="FA76" s="69"/>
      <c r="FB76" s="69"/>
      <c r="FC76" s="69"/>
      <c r="FL76" s="69"/>
      <c r="HJ76"/>
      <c r="HK76"/>
      <c r="HL76"/>
      <c r="HM76"/>
      <c r="HN76"/>
      <c r="HO76"/>
      <c r="HP76"/>
      <c r="HQ76"/>
      <c r="HR76"/>
      <c r="HS76"/>
      <c r="HT76"/>
      <c r="HU76"/>
      <c r="HV76"/>
    </row>
    <row r="77" spans="1:230" ht="20.25">
      <c r="A77" s="625"/>
      <c r="B77" s="625"/>
      <c r="C77" s="625"/>
      <c r="D77" s="625"/>
      <c r="E77" s="625"/>
      <c r="F77" s="625"/>
      <c r="G77" s="626"/>
      <c r="H77" s="625"/>
      <c r="I77" s="627"/>
      <c r="J77" s="627"/>
      <c r="K77" s="625"/>
      <c r="L77" s="560"/>
      <c r="M77" s="625"/>
      <c r="N77" s="628"/>
      <c r="O77" s="628"/>
      <c r="P77" s="625"/>
      <c r="Q77" s="625"/>
      <c r="R77" s="625"/>
      <c r="S77" s="625"/>
      <c r="AM77"/>
      <c r="AN77"/>
      <c r="AO77"/>
      <c r="AW77" s="5"/>
      <c r="AX77" s="5"/>
      <c r="AY77" s="5"/>
      <c r="BE77"/>
      <c r="BF77"/>
      <c r="BG77"/>
      <c r="BK77" s="5"/>
      <c r="BL77" s="5"/>
      <c r="BM77" s="5"/>
      <c r="BN77" s="138"/>
      <c r="BO77" s="138"/>
      <c r="BP77" s="138"/>
      <c r="BU77" s="5"/>
      <c r="BV77" s="5"/>
      <c r="BW77" s="5"/>
      <c r="BX77"/>
      <c r="BY77"/>
      <c r="DK77" s="67"/>
      <c r="DL77" s="67"/>
      <c r="DM77" s="67"/>
      <c r="DN77" s="68"/>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c r="EO77" s="69"/>
      <c r="EP77" s="69"/>
      <c r="EQ77" s="69"/>
      <c r="ER77" s="69"/>
      <c r="ES77" s="69"/>
      <c r="ET77" s="69"/>
      <c r="EU77" s="69"/>
      <c r="EV77" s="69"/>
      <c r="EW77" s="69"/>
      <c r="EX77" s="69"/>
      <c r="EY77" s="69"/>
      <c r="EZ77" s="69"/>
      <c r="FA77" s="69"/>
      <c r="FB77" s="69"/>
      <c r="FC77" s="69"/>
      <c r="HJ77"/>
      <c r="HK77"/>
      <c r="HL77"/>
      <c r="HM77"/>
      <c r="HN77"/>
      <c r="HO77"/>
      <c r="HP77"/>
      <c r="HQ77"/>
      <c r="HR77"/>
      <c r="HS77"/>
      <c r="HT77"/>
      <c r="HU77"/>
      <c r="HV77"/>
    </row>
    <row r="78" spans="1:230" ht="20.25">
      <c r="A78" s="625"/>
      <c r="B78" s="625"/>
      <c r="C78" s="625"/>
      <c r="D78" s="625"/>
      <c r="E78" s="625"/>
      <c r="F78" s="625"/>
      <c r="G78" s="626"/>
      <c r="H78" s="625"/>
      <c r="I78" s="627"/>
      <c r="J78" s="627"/>
      <c r="K78" s="625"/>
      <c r="L78" s="560"/>
      <c r="M78" s="625"/>
      <c r="N78" s="628"/>
      <c r="O78" s="628"/>
      <c r="P78" s="625"/>
      <c r="Q78" s="625"/>
      <c r="R78" s="625"/>
      <c r="S78" s="625"/>
      <c r="AM78"/>
      <c r="AN78"/>
      <c r="AO78"/>
      <c r="AW78" s="5"/>
      <c r="AX78" s="5"/>
      <c r="AY78" s="5"/>
      <c r="BE78"/>
      <c r="BF78"/>
      <c r="BG78"/>
      <c r="BK78" s="5"/>
      <c r="BL78" s="5"/>
      <c r="BM78" s="5"/>
      <c r="BN78" s="149"/>
      <c r="BO78" s="138"/>
      <c r="BP78" s="138"/>
      <c r="BU78" s="5"/>
      <c r="BV78" s="5"/>
      <c r="BW78" s="5"/>
      <c r="BX78"/>
      <c r="BY78"/>
      <c r="DK78" s="67"/>
      <c r="DL78" s="67"/>
      <c r="DM78" s="67"/>
      <c r="DN78" s="68"/>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c r="EO78" s="69"/>
      <c r="EP78" s="69"/>
      <c r="EQ78" s="69"/>
      <c r="ER78" s="69"/>
      <c r="ES78" s="69"/>
      <c r="ET78" s="69"/>
      <c r="EU78" s="69"/>
      <c r="EV78" s="69"/>
      <c r="EW78" s="69"/>
      <c r="EX78" s="69"/>
      <c r="EY78" s="69"/>
      <c r="EZ78" s="69"/>
      <c r="FA78" s="69"/>
      <c r="FB78" s="69"/>
      <c r="FC78" s="69"/>
      <c r="HJ78"/>
      <c r="HK78"/>
      <c r="HL78"/>
      <c r="HM78"/>
      <c r="HN78"/>
      <c r="HO78"/>
      <c r="HP78"/>
      <c r="HQ78"/>
      <c r="HR78"/>
      <c r="HS78"/>
      <c r="HT78"/>
      <c r="HU78"/>
      <c r="HV78"/>
    </row>
    <row r="79" spans="1:207" s="51" customFormat="1" ht="12.75">
      <c r="A79" s="625"/>
      <c r="B79" s="881"/>
      <c r="C79" s="881"/>
      <c r="D79" s="881"/>
      <c r="E79" s="881"/>
      <c r="F79" s="881"/>
      <c r="G79" s="882"/>
      <c r="H79" s="881"/>
      <c r="I79" s="883"/>
      <c r="J79" s="883"/>
      <c r="K79" s="881"/>
      <c r="L79" s="884"/>
      <c r="M79" s="881"/>
      <c r="N79" s="885"/>
      <c r="O79" s="885"/>
      <c r="P79" s="881"/>
      <c r="Q79" s="881"/>
      <c r="R79" s="881"/>
      <c r="S79" s="625"/>
      <c r="AN79" s="152"/>
      <c r="AO79" s="152"/>
      <c r="AP79" s="153"/>
      <c r="AQ79" s="153"/>
      <c r="AR79" s="153"/>
      <c r="AS79" s="153"/>
      <c r="AT79" s="153"/>
      <c r="AU79" s="153"/>
      <c r="AV79" s="153"/>
      <c r="AW79" s="153"/>
      <c r="AX79" s="153"/>
      <c r="AY79" s="153"/>
      <c r="AZ79" s="152"/>
      <c r="BA79" s="152"/>
      <c r="BB79" s="152"/>
      <c r="BC79" s="152"/>
      <c r="BD79" s="152"/>
      <c r="BE79" s="152"/>
      <c r="BF79" s="152"/>
      <c r="BG79" s="152"/>
      <c r="BH79" s="153"/>
      <c r="BI79" s="153"/>
      <c r="BJ79" s="5"/>
      <c r="BK79" s="5"/>
      <c r="BL79" s="5"/>
      <c r="BM79" s="5"/>
      <c r="BN79" s="149"/>
      <c r="BO79" s="149"/>
      <c r="BP79" s="149"/>
      <c r="BQ79" s="153"/>
      <c r="BR79" s="153"/>
      <c r="BS79" s="153"/>
      <c r="BT79" s="153"/>
      <c r="BU79" s="153"/>
      <c r="BV79" s="153"/>
      <c r="BW79" s="5"/>
      <c r="FE79" s="153"/>
      <c r="FF79" s="152"/>
      <c r="FG79" s="152"/>
      <c r="FH79" s="152"/>
      <c r="FI79" s="152"/>
      <c r="FJ79" s="152"/>
      <c r="FK79" s="152"/>
      <c r="FL79" s="153"/>
      <c r="FM79" s="153"/>
      <c r="FN79" s="152"/>
      <c r="FO79" s="152"/>
      <c r="FP79" s="152"/>
      <c r="FQ79" s="152"/>
      <c r="FR79" s="152"/>
      <c r="FS79" s="152"/>
      <c r="FT79" s="152"/>
      <c r="FU79" s="152"/>
      <c r="FV79" s="152"/>
      <c r="FW79" s="152"/>
      <c r="FX79" s="152"/>
      <c r="FY79" s="152"/>
      <c r="FZ79" s="152"/>
      <c r="GA79" s="152"/>
      <c r="GB79" s="152"/>
      <c r="GC79" s="152"/>
      <c r="GD79" s="152"/>
      <c r="GE79" s="152"/>
      <c r="GF79" s="152"/>
      <c r="GG79" s="152"/>
      <c r="GH79" s="155"/>
      <c r="GI79" s="152"/>
      <c r="GR79" s="125"/>
      <c r="GY79" s="125"/>
    </row>
    <row r="80" spans="1:230" ht="20.25">
      <c r="A80" s="625"/>
      <c r="B80" s="625"/>
      <c r="C80" s="625"/>
      <c r="D80" s="625"/>
      <c r="E80" s="625"/>
      <c r="F80" s="625"/>
      <c r="G80" s="626"/>
      <c r="H80" s="625"/>
      <c r="I80" s="627"/>
      <c r="J80" s="627"/>
      <c r="K80" s="625"/>
      <c r="L80" s="560"/>
      <c r="M80" s="625"/>
      <c r="N80" s="628"/>
      <c r="O80" s="628"/>
      <c r="P80" s="625"/>
      <c r="Q80" s="625"/>
      <c r="R80" s="625"/>
      <c r="S80" s="625"/>
      <c r="AM80"/>
      <c r="AN80"/>
      <c r="AO80"/>
      <c r="AW80" s="5"/>
      <c r="AX80" s="5"/>
      <c r="AY80" s="5"/>
      <c r="BE80"/>
      <c r="BF80"/>
      <c r="BG80"/>
      <c r="BK80" s="5"/>
      <c r="BL80" s="5"/>
      <c r="BM80" s="5"/>
      <c r="BN80" s="149"/>
      <c r="BO80" s="149"/>
      <c r="BP80" s="149"/>
      <c r="BU80" s="5"/>
      <c r="BV80" s="5"/>
      <c r="BW80" s="5"/>
      <c r="BX80"/>
      <c r="BY80"/>
      <c r="DK80" s="67"/>
      <c r="DL80" s="67"/>
      <c r="DM80" s="67"/>
      <c r="DN80" s="68"/>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c r="EO80" s="69"/>
      <c r="EP80" s="69"/>
      <c r="EQ80" s="69"/>
      <c r="ER80" s="69"/>
      <c r="ES80" s="69"/>
      <c r="ET80" s="69"/>
      <c r="EU80" s="69"/>
      <c r="EV80" s="69"/>
      <c r="EW80" s="69"/>
      <c r="EX80" s="69"/>
      <c r="EY80" s="69"/>
      <c r="EZ80" s="69"/>
      <c r="FA80" s="69"/>
      <c r="FB80" s="69"/>
      <c r="FC80" s="69"/>
      <c r="HJ80"/>
      <c r="HK80"/>
      <c r="HL80"/>
      <c r="HM80"/>
      <c r="HN80"/>
      <c r="HO80"/>
      <c r="HP80"/>
      <c r="HQ80"/>
      <c r="HR80"/>
      <c r="HS80"/>
      <c r="HT80"/>
      <c r="HU80"/>
      <c r="HV80"/>
    </row>
    <row r="81" spans="1:230" ht="20.25">
      <c r="A81" s="625"/>
      <c r="B81" s="625"/>
      <c r="C81" s="625"/>
      <c r="D81" s="625"/>
      <c r="E81" s="625"/>
      <c r="F81" s="625"/>
      <c r="G81" s="626"/>
      <c r="H81" s="625"/>
      <c r="I81" s="627"/>
      <c r="J81" s="627"/>
      <c r="K81" s="625"/>
      <c r="L81" s="560"/>
      <c r="M81" s="625"/>
      <c r="N81" s="628"/>
      <c r="O81" s="628"/>
      <c r="P81" s="625"/>
      <c r="Q81" s="625"/>
      <c r="R81" s="625"/>
      <c r="S81" s="625"/>
      <c r="AM81"/>
      <c r="AN81"/>
      <c r="AO81"/>
      <c r="AW81" s="5"/>
      <c r="AX81" s="5"/>
      <c r="AY81" s="5"/>
      <c r="BE81"/>
      <c r="BF81"/>
      <c r="BG81"/>
      <c r="BK81" s="5"/>
      <c r="BL81" s="5"/>
      <c r="BM81" s="5"/>
      <c r="BN81" s="138"/>
      <c r="BO81" s="149"/>
      <c r="BP81" s="138"/>
      <c r="BU81" s="5"/>
      <c r="BV81" s="5"/>
      <c r="BW81" s="5"/>
      <c r="BX81"/>
      <c r="BY81"/>
      <c r="DK81" s="67"/>
      <c r="DL81" s="67"/>
      <c r="DM81" s="67"/>
      <c r="DN81" s="68"/>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c r="EO81" s="69"/>
      <c r="EP81" s="69"/>
      <c r="EQ81" s="69"/>
      <c r="ER81" s="69"/>
      <c r="ES81" s="69"/>
      <c r="ET81" s="69"/>
      <c r="EU81" s="69"/>
      <c r="EV81" s="69"/>
      <c r="EW81" s="69"/>
      <c r="EX81" s="69"/>
      <c r="EY81" s="69"/>
      <c r="EZ81" s="69"/>
      <c r="FA81" s="69"/>
      <c r="FB81" s="69"/>
      <c r="FC81" s="69"/>
      <c r="HJ81"/>
      <c r="HK81"/>
      <c r="HL81"/>
      <c r="HM81"/>
      <c r="HN81"/>
      <c r="HO81"/>
      <c r="HP81"/>
      <c r="HQ81"/>
      <c r="HR81"/>
      <c r="HS81"/>
      <c r="HT81"/>
      <c r="HU81"/>
      <c r="HV81"/>
    </row>
    <row r="82" spans="1:230" ht="20.25">
      <c r="A82" s="625"/>
      <c r="B82" s="625"/>
      <c r="C82" s="625"/>
      <c r="D82" s="625"/>
      <c r="E82" s="625"/>
      <c r="F82" s="625"/>
      <c r="G82" s="626"/>
      <c r="H82" s="625"/>
      <c r="I82" s="627"/>
      <c r="J82" s="627"/>
      <c r="K82" s="625"/>
      <c r="L82" s="560"/>
      <c r="M82" s="625"/>
      <c r="N82" s="628"/>
      <c r="O82" s="628"/>
      <c r="P82" s="625"/>
      <c r="Q82" s="625"/>
      <c r="R82" s="625"/>
      <c r="S82" s="625"/>
      <c r="AM82"/>
      <c r="AN82"/>
      <c r="AO82"/>
      <c r="AW82" s="5"/>
      <c r="AX82" s="5"/>
      <c r="AY82" s="5"/>
      <c r="BE82"/>
      <c r="BF82"/>
      <c r="BG82"/>
      <c r="BK82" s="5"/>
      <c r="BL82" s="5"/>
      <c r="BM82" s="5"/>
      <c r="BN82" s="149"/>
      <c r="BO82" s="149"/>
      <c r="BP82" s="138"/>
      <c r="BU82" s="5"/>
      <c r="BV82" s="5"/>
      <c r="BW82" s="5"/>
      <c r="BX82"/>
      <c r="BY82"/>
      <c r="DK82" s="67"/>
      <c r="DL82" s="67"/>
      <c r="DM82" s="67"/>
      <c r="DN82" s="68"/>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HJ82"/>
      <c r="HK82"/>
      <c r="HL82"/>
      <c r="HM82"/>
      <c r="HN82"/>
      <c r="HO82"/>
      <c r="HP82"/>
      <c r="HQ82"/>
      <c r="HR82"/>
      <c r="HS82"/>
      <c r="HT82"/>
      <c r="HU82"/>
      <c r="HV82"/>
    </row>
    <row r="83" spans="1:230" ht="20.25">
      <c r="A83" s="625"/>
      <c r="B83" s="625"/>
      <c r="C83" s="625"/>
      <c r="D83" s="625"/>
      <c r="E83" s="625"/>
      <c r="F83" s="625"/>
      <c r="G83" s="626"/>
      <c r="H83" s="625"/>
      <c r="I83" s="627"/>
      <c r="J83" s="627"/>
      <c r="K83" s="625"/>
      <c r="L83" s="560"/>
      <c r="M83" s="625"/>
      <c r="N83" s="628"/>
      <c r="O83" s="628"/>
      <c r="P83" s="625"/>
      <c r="Q83" s="625"/>
      <c r="R83" s="625"/>
      <c r="S83" s="625"/>
      <c r="AM83"/>
      <c r="AN83"/>
      <c r="AO83"/>
      <c r="AW83" s="5"/>
      <c r="AX83" s="5"/>
      <c r="AY83" s="5"/>
      <c r="BE83"/>
      <c r="BF83"/>
      <c r="BG83"/>
      <c r="BK83" s="5"/>
      <c r="BL83" s="5"/>
      <c r="BM83" s="5"/>
      <c r="BN83" s="149"/>
      <c r="BO83" s="149"/>
      <c r="BP83" s="138"/>
      <c r="BU83" s="5"/>
      <c r="BV83" s="5"/>
      <c r="BW83" s="5"/>
      <c r="BX83"/>
      <c r="BY83"/>
      <c r="DK83" s="67"/>
      <c r="DL83" s="67"/>
      <c r="DM83" s="67"/>
      <c r="DN83" s="68"/>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c r="EO83" s="69"/>
      <c r="EP83" s="69"/>
      <c r="EQ83" s="69"/>
      <c r="ER83" s="69"/>
      <c r="ES83" s="69"/>
      <c r="ET83" s="69"/>
      <c r="EU83" s="69"/>
      <c r="EV83" s="69"/>
      <c r="EW83" s="69"/>
      <c r="EX83" s="69"/>
      <c r="EY83" s="69"/>
      <c r="EZ83" s="69"/>
      <c r="FA83" s="69"/>
      <c r="FB83" s="69"/>
      <c r="FC83" s="69"/>
      <c r="HJ83"/>
      <c r="HK83"/>
      <c r="HL83"/>
      <c r="HM83"/>
      <c r="HN83"/>
      <c r="HO83"/>
      <c r="HP83"/>
      <c r="HQ83"/>
      <c r="HR83"/>
      <c r="HS83"/>
      <c r="HT83"/>
      <c r="HU83"/>
      <c r="HV83"/>
    </row>
    <row r="84" spans="1:230" ht="20.25">
      <c r="A84" s="625"/>
      <c r="B84" s="625"/>
      <c r="C84" s="625"/>
      <c r="D84" s="625"/>
      <c r="E84" s="625"/>
      <c r="F84" s="625"/>
      <c r="G84" s="626"/>
      <c r="H84" s="625"/>
      <c r="I84" s="627"/>
      <c r="J84" s="627"/>
      <c r="K84" s="625"/>
      <c r="L84" s="560"/>
      <c r="M84" s="625"/>
      <c r="N84" s="628"/>
      <c r="O84" s="628"/>
      <c r="P84" s="625"/>
      <c r="Q84" s="625"/>
      <c r="R84" s="625"/>
      <c r="S84" s="625"/>
      <c r="AM84"/>
      <c r="AN84"/>
      <c r="AO84"/>
      <c r="AW84" s="5"/>
      <c r="AX84" s="5"/>
      <c r="AY84" s="5"/>
      <c r="BE84"/>
      <c r="BF84"/>
      <c r="BG84"/>
      <c r="BK84" s="5"/>
      <c r="BL84" s="5"/>
      <c r="BM84" s="5"/>
      <c r="BN84" s="149"/>
      <c r="BO84" s="149"/>
      <c r="BP84" s="138"/>
      <c r="BU84" s="5"/>
      <c r="BV84" s="5"/>
      <c r="BW84" s="5"/>
      <c r="BX84"/>
      <c r="BY84"/>
      <c r="DK84" s="67"/>
      <c r="DL84" s="67"/>
      <c r="DM84" s="67"/>
      <c r="DN84" s="68"/>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c r="EO84" s="69"/>
      <c r="EP84" s="69"/>
      <c r="EQ84" s="69"/>
      <c r="ER84" s="69"/>
      <c r="ES84" s="69"/>
      <c r="ET84" s="69"/>
      <c r="EU84" s="69"/>
      <c r="EV84" s="69"/>
      <c r="EW84" s="69"/>
      <c r="EX84" s="69"/>
      <c r="EY84" s="69"/>
      <c r="EZ84" s="69"/>
      <c r="FA84" s="69"/>
      <c r="FB84" s="69"/>
      <c r="FC84" s="69"/>
      <c r="HJ84"/>
      <c r="HK84"/>
      <c r="HL84"/>
      <c r="HM84"/>
      <c r="HN84"/>
      <c r="HO84"/>
      <c r="HP84"/>
      <c r="HQ84"/>
      <c r="HR84"/>
      <c r="HS84"/>
      <c r="HT84"/>
      <c r="HU84"/>
      <c r="HV84"/>
    </row>
    <row r="85" spans="1:230" ht="20.25">
      <c r="A85" s="625"/>
      <c r="B85" s="625"/>
      <c r="C85" s="625"/>
      <c r="D85" s="625"/>
      <c r="E85" s="625"/>
      <c r="F85" s="625"/>
      <c r="G85" s="626"/>
      <c r="H85" s="625"/>
      <c r="I85" s="627"/>
      <c r="J85" s="627"/>
      <c r="K85" s="625"/>
      <c r="L85" s="560"/>
      <c r="M85" s="625"/>
      <c r="N85" s="628"/>
      <c r="O85" s="628"/>
      <c r="P85" s="625"/>
      <c r="Q85" s="625"/>
      <c r="R85" s="625"/>
      <c r="S85" s="625"/>
      <c r="AM85"/>
      <c r="AN85"/>
      <c r="AO85"/>
      <c r="AW85" s="5"/>
      <c r="AX85" s="5"/>
      <c r="AY85" s="5"/>
      <c r="BE85"/>
      <c r="BF85"/>
      <c r="BG85"/>
      <c r="BK85" s="5"/>
      <c r="BL85" s="5"/>
      <c r="BM85" s="5"/>
      <c r="BN85" s="138"/>
      <c r="BO85" s="138"/>
      <c r="BP85" s="138"/>
      <c r="BU85" s="5"/>
      <c r="BV85" s="5"/>
      <c r="BW85" s="5"/>
      <c r="BX85"/>
      <c r="BY85"/>
      <c r="DK85" s="67"/>
      <c r="DL85" s="67"/>
      <c r="DM85" s="67"/>
      <c r="DN85" s="68"/>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c r="EO85" s="69"/>
      <c r="EP85" s="69"/>
      <c r="EQ85" s="69"/>
      <c r="ER85" s="69"/>
      <c r="ES85" s="69"/>
      <c r="ET85" s="69"/>
      <c r="EU85" s="69"/>
      <c r="EV85" s="69"/>
      <c r="EW85" s="69"/>
      <c r="EX85" s="69"/>
      <c r="EY85" s="69"/>
      <c r="EZ85" s="69"/>
      <c r="FA85" s="69"/>
      <c r="FB85" s="69"/>
      <c r="FC85" s="69"/>
      <c r="HJ85"/>
      <c r="HK85"/>
      <c r="HL85"/>
      <c r="HM85"/>
      <c r="HN85"/>
      <c r="HO85"/>
      <c r="HP85"/>
      <c r="HQ85"/>
      <c r="HR85"/>
      <c r="HS85"/>
      <c r="HT85"/>
      <c r="HU85"/>
      <c r="HV85"/>
    </row>
    <row r="86" spans="1:230" ht="20.25">
      <c r="A86" s="625"/>
      <c r="B86" s="625"/>
      <c r="C86" s="625"/>
      <c r="D86" s="625"/>
      <c r="E86" s="625"/>
      <c r="F86" s="625"/>
      <c r="G86" s="626"/>
      <c r="H86" s="625"/>
      <c r="I86" s="627"/>
      <c r="J86" s="627"/>
      <c r="K86" s="625"/>
      <c r="L86" s="560"/>
      <c r="M86" s="625"/>
      <c r="N86" s="628"/>
      <c r="O86" s="628"/>
      <c r="P86" s="625"/>
      <c r="Q86" s="625"/>
      <c r="R86" s="625"/>
      <c r="S86" s="625"/>
      <c r="AM86"/>
      <c r="AN86"/>
      <c r="AO86"/>
      <c r="AW86" s="5"/>
      <c r="AX86" s="5"/>
      <c r="AY86" s="5"/>
      <c r="BE86"/>
      <c r="BF86"/>
      <c r="BG86"/>
      <c r="BK86" s="5"/>
      <c r="BL86" s="5"/>
      <c r="BM86" s="5"/>
      <c r="BN86" s="138"/>
      <c r="BO86" s="138"/>
      <c r="BP86" s="138"/>
      <c r="BU86" s="5"/>
      <c r="BV86" s="5"/>
      <c r="BW86" s="5"/>
      <c r="BX86"/>
      <c r="BY86"/>
      <c r="DK86" s="67"/>
      <c r="DL86" s="67"/>
      <c r="DM86" s="67"/>
      <c r="DN86" s="68"/>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c r="EO86" s="69"/>
      <c r="EP86" s="69"/>
      <c r="EQ86" s="69"/>
      <c r="ER86" s="69"/>
      <c r="ES86" s="69"/>
      <c r="ET86" s="69"/>
      <c r="EU86" s="69"/>
      <c r="EV86" s="69"/>
      <c r="EW86" s="69"/>
      <c r="EX86" s="69"/>
      <c r="EY86" s="69"/>
      <c r="EZ86" s="69"/>
      <c r="FA86" s="69"/>
      <c r="FB86" s="69"/>
      <c r="FC86" s="69"/>
      <c r="HJ86"/>
      <c r="HK86"/>
      <c r="HL86"/>
      <c r="HM86"/>
      <c r="HN86"/>
      <c r="HO86"/>
      <c r="HP86"/>
      <c r="HQ86"/>
      <c r="HR86"/>
      <c r="HS86"/>
      <c r="HT86"/>
      <c r="HU86"/>
      <c r="HV86"/>
    </row>
    <row r="87" spans="1:230" ht="20.25">
      <c r="A87" s="625"/>
      <c r="B87" s="625"/>
      <c r="C87" s="625"/>
      <c r="D87" s="625"/>
      <c r="E87" s="625"/>
      <c r="F87" s="625"/>
      <c r="G87" s="626"/>
      <c r="H87" s="625"/>
      <c r="I87" s="627"/>
      <c r="J87" s="627"/>
      <c r="K87" s="625"/>
      <c r="L87" s="560"/>
      <c r="M87" s="625"/>
      <c r="N87" s="628"/>
      <c r="O87" s="628"/>
      <c r="P87" s="625"/>
      <c r="Q87" s="625"/>
      <c r="R87" s="625"/>
      <c r="S87" s="625"/>
      <c r="AM87"/>
      <c r="AN87"/>
      <c r="AO87"/>
      <c r="AW87" s="5"/>
      <c r="AX87" s="5"/>
      <c r="AY87" s="5"/>
      <c r="BE87"/>
      <c r="BF87"/>
      <c r="BG87"/>
      <c r="BK87" s="5"/>
      <c r="BL87" s="5"/>
      <c r="BM87" s="5"/>
      <c r="BN87" s="138"/>
      <c r="BO87" s="138"/>
      <c r="BP87" s="138"/>
      <c r="BU87" s="5"/>
      <c r="BV87" s="5"/>
      <c r="BW87" s="5"/>
      <c r="BX87"/>
      <c r="BY87"/>
      <c r="DK87" s="67"/>
      <c r="DL87" s="67"/>
      <c r="DM87" s="67"/>
      <c r="DN87" s="68"/>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c r="EO87" s="69"/>
      <c r="EP87" s="69"/>
      <c r="EQ87" s="69"/>
      <c r="ER87" s="69"/>
      <c r="ES87" s="69"/>
      <c r="ET87" s="69"/>
      <c r="EU87" s="69"/>
      <c r="EV87" s="69"/>
      <c r="EW87" s="69"/>
      <c r="EX87" s="69"/>
      <c r="EY87" s="69"/>
      <c r="EZ87" s="69"/>
      <c r="FA87" s="69"/>
      <c r="FB87" s="69"/>
      <c r="FC87" s="69"/>
      <c r="HJ87"/>
      <c r="HK87"/>
      <c r="HL87"/>
      <c r="HM87"/>
      <c r="HN87"/>
      <c r="HO87"/>
      <c r="HP87"/>
      <c r="HQ87"/>
      <c r="HR87"/>
      <c r="HS87"/>
      <c r="HT87"/>
      <c r="HU87"/>
      <c r="HV87"/>
    </row>
    <row r="88" spans="1:230" ht="20.25">
      <c r="A88" s="625"/>
      <c r="B88" s="625"/>
      <c r="C88" s="625"/>
      <c r="D88" s="625"/>
      <c r="E88" s="625"/>
      <c r="F88" s="625"/>
      <c r="G88" s="626"/>
      <c r="H88" s="625"/>
      <c r="I88" s="627"/>
      <c r="J88" s="627"/>
      <c r="K88" s="625"/>
      <c r="L88" s="560"/>
      <c r="M88" s="625"/>
      <c r="N88" s="628"/>
      <c r="O88" s="628"/>
      <c r="P88" s="625"/>
      <c r="Q88" s="625"/>
      <c r="R88" s="625"/>
      <c r="S88" s="625"/>
      <c r="AM88"/>
      <c r="AN88"/>
      <c r="AO88"/>
      <c r="AW88" s="5"/>
      <c r="AX88" s="5"/>
      <c r="AY88" s="5"/>
      <c r="BE88"/>
      <c r="BF88"/>
      <c r="BG88"/>
      <c r="BK88" s="5"/>
      <c r="BL88" s="5"/>
      <c r="BM88" s="149"/>
      <c r="BN88" s="149"/>
      <c r="BO88" s="138"/>
      <c r="BP88" s="138"/>
      <c r="BU88" s="5"/>
      <c r="BV88" s="5"/>
      <c r="BW88" s="5"/>
      <c r="BX88"/>
      <c r="BY88"/>
      <c r="DK88" s="67"/>
      <c r="DL88" s="67"/>
      <c r="DM88" s="67"/>
      <c r="DN88" s="68"/>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c r="EO88" s="69"/>
      <c r="EP88" s="69"/>
      <c r="EQ88" s="69"/>
      <c r="ER88" s="69"/>
      <c r="ES88" s="69"/>
      <c r="ET88" s="69"/>
      <c r="EU88" s="69"/>
      <c r="EV88" s="69"/>
      <c r="EW88" s="69"/>
      <c r="EX88" s="69"/>
      <c r="EY88" s="69"/>
      <c r="EZ88" s="69"/>
      <c r="FA88" s="69"/>
      <c r="FB88" s="69"/>
      <c r="FC88" s="69"/>
      <c r="HJ88"/>
      <c r="HK88"/>
      <c r="HL88"/>
      <c r="HM88"/>
      <c r="HN88"/>
      <c r="HO88"/>
      <c r="HP88"/>
      <c r="HQ88"/>
      <c r="HR88"/>
      <c r="HS88"/>
      <c r="HT88"/>
      <c r="HU88"/>
      <c r="HV88"/>
    </row>
    <row r="89" spans="1:230" ht="20.25">
      <c r="A89" s="625"/>
      <c r="B89" s="625"/>
      <c r="C89" s="625"/>
      <c r="D89" s="625"/>
      <c r="E89" s="625"/>
      <c r="F89" s="625"/>
      <c r="G89" s="626"/>
      <c r="H89" s="625"/>
      <c r="I89" s="627"/>
      <c r="J89" s="627"/>
      <c r="K89" s="625"/>
      <c r="L89" s="560"/>
      <c r="M89" s="625"/>
      <c r="N89" s="628"/>
      <c r="O89" s="628"/>
      <c r="P89" s="625"/>
      <c r="Q89" s="625"/>
      <c r="R89" s="625"/>
      <c r="S89" s="625"/>
      <c r="AM89"/>
      <c r="AN89"/>
      <c r="AO89"/>
      <c r="AW89" s="5"/>
      <c r="AX89" s="5"/>
      <c r="AY89" s="5"/>
      <c r="BE89"/>
      <c r="BF89"/>
      <c r="BG89"/>
      <c r="BK89" s="5"/>
      <c r="BL89" s="5"/>
      <c r="BM89" s="149"/>
      <c r="BN89" s="149"/>
      <c r="BO89" s="138"/>
      <c r="BP89" s="138"/>
      <c r="BU89" s="5"/>
      <c r="BV89" s="5"/>
      <c r="BW89" s="5"/>
      <c r="BX89"/>
      <c r="BY89"/>
      <c r="DK89" s="67"/>
      <c r="DL89" s="67"/>
      <c r="DM89" s="67"/>
      <c r="DN89" s="68"/>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c r="EO89" s="69"/>
      <c r="EP89" s="69"/>
      <c r="EQ89" s="69"/>
      <c r="ER89" s="69"/>
      <c r="ES89" s="69"/>
      <c r="ET89" s="69"/>
      <c r="EU89" s="69"/>
      <c r="EV89" s="69"/>
      <c r="EW89" s="69"/>
      <c r="EX89" s="69"/>
      <c r="EY89" s="69"/>
      <c r="EZ89" s="69"/>
      <c r="FA89" s="69"/>
      <c r="FB89" s="69"/>
      <c r="FC89" s="69"/>
      <c r="HJ89"/>
      <c r="HK89"/>
      <c r="HL89"/>
      <c r="HM89"/>
      <c r="HN89"/>
      <c r="HO89"/>
      <c r="HP89"/>
      <c r="HQ89"/>
      <c r="HR89"/>
      <c r="HS89"/>
      <c r="HT89"/>
      <c r="HU89"/>
      <c r="HV89"/>
    </row>
    <row r="90" spans="1:230" ht="20.25">
      <c r="A90" s="625"/>
      <c r="B90" s="886" t="b">
        <f ca="1">CELL("protect",INDIRECT(ADDRESS(ROW(),COLUMN())))=1</f>
        <v>1</v>
      </c>
      <c r="C90" s="625"/>
      <c r="D90" s="625"/>
      <c r="E90" s="625"/>
      <c r="F90" s="625"/>
      <c r="G90" s="626"/>
      <c r="H90" s="625"/>
      <c r="I90" s="627"/>
      <c r="J90" s="627"/>
      <c r="K90" s="625"/>
      <c r="L90" s="560"/>
      <c r="M90" s="625"/>
      <c r="N90" s="628"/>
      <c r="O90" s="628"/>
      <c r="P90" s="625"/>
      <c r="Q90" s="625"/>
      <c r="R90" s="625"/>
      <c r="S90" s="625"/>
      <c r="AM90"/>
      <c r="AN90"/>
      <c r="AO90"/>
      <c r="AW90" s="5"/>
      <c r="AX90" s="5"/>
      <c r="AY90" s="5"/>
      <c r="BE90"/>
      <c r="BF90"/>
      <c r="BG90"/>
      <c r="BK90" s="5"/>
      <c r="BL90" s="5"/>
      <c r="BN90" s="138"/>
      <c r="BO90" s="138"/>
      <c r="BP90" s="138"/>
      <c r="BU90" s="5"/>
      <c r="BV90" s="5"/>
      <c r="BW90" s="5"/>
      <c r="BX90"/>
      <c r="BY90"/>
      <c r="DK90" s="67"/>
      <c r="DL90" s="67"/>
      <c r="DM90" s="67"/>
      <c r="DN90" s="68"/>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c r="EO90" s="69"/>
      <c r="EP90" s="69"/>
      <c r="EQ90" s="69"/>
      <c r="ER90" s="69"/>
      <c r="ES90" s="69"/>
      <c r="ET90" s="69"/>
      <c r="EU90" s="69"/>
      <c r="EV90" s="69"/>
      <c r="EW90" s="69"/>
      <c r="EX90" s="69"/>
      <c r="EY90" s="69"/>
      <c r="EZ90" s="69"/>
      <c r="FA90" s="69"/>
      <c r="FB90" s="69"/>
      <c r="FC90" s="69"/>
      <c r="HJ90"/>
      <c r="HK90"/>
      <c r="HL90"/>
      <c r="HM90"/>
      <c r="HN90"/>
      <c r="HO90"/>
      <c r="HP90"/>
      <c r="HQ90"/>
      <c r="HR90"/>
      <c r="HS90"/>
      <c r="HT90"/>
      <c r="HU90"/>
      <c r="HV90"/>
    </row>
    <row r="91" spans="1:230" ht="20.25">
      <c r="A91" s="625"/>
      <c r="B91" s="625"/>
      <c r="C91" s="625"/>
      <c r="D91" s="625"/>
      <c r="E91" s="625"/>
      <c r="F91" s="625"/>
      <c r="G91" s="626"/>
      <c r="H91" s="625"/>
      <c r="I91" s="627"/>
      <c r="J91" s="627"/>
      <c r="K91" s="625"/>
      <c r="L91" s="560"/>
      <c r="M91" s="625"/>
      <c r="N91" s="628"/>
      <c r="O91" s="628"/>
      <c r="P91" s="625"/>
      <c r="Q91" s="625"/>
      <c r="R91" s="625"/>
      <c r="S91" s="625"/>
      <c r="AM91"/>
      <c r="AN91"/>
      <c r="AO91"/>
      <c r="AW91" s="5"/>
      <c r="AX91" s="5"/>
      <c r="AY91" s="5"/>
      <c r="BE91"/>
      <c r="BF91"/>
      <c r="BG91"/>
      <c r="BK91" s="5"/>
      <c r="BL91" s="5"/>
      <c r="BM91" s="149"/>
      <c r="BN91" s="149"/>
      <c r="BO91" s="138"/>
      <c r="BP91" s="138"/>
      <c r="BU91" s="5"/>
      <c r="BV91" s="5"/>
      <c r="BW91" s="5"/>
      <c r="BX91"/>
      <c r="BY91"/>
      <c r="DK91" s="67"/>
      <c r="DL91" s="67"/>
      <c r="DM91" s="67"/>
      <c r="DN91" s="68"/>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c r="EO91" s="69"/>
      <c r="EP91" s="69"/>
      <c r="EQ91" s="69"/>
      <c r="ER91" s="69"/>
      <c r="ES91" s="69"/>
      <c r="ET91" s="69"/>
      <c r="EU91" s="69"/>
      <c r="EV91" s="69"/>
      <c r="EW91" s="69"/>
      <c r="EX91" s="69"/>
      <c r="EY91" s="69"/>
      <c r="EZ91" s="69"/>
      <c r="FA91" s="69"/>
      <c r="FB91" s="69"/>
      <c r="FC91" s="69"/>
      <c r="HJ91"/>
      <c r="HK91"/>
      <c r="HL91"/>
      <c r="HM91"/>
      <c r="HN91"/>
      <c r="HO91"/>
      <c r="HP91"/>
      <c r="HQ91"/>
      <c r="HR91"/>
      <c r="HS91"/>
      <c r="HT91"/>
      <c r="HU91"/>
      <c r="HV91"/>
    </row>
    <row r="92" spans="1:230" ht="20.25">
      <c r="A92" s="625"/>
      <c r="B92" s="625"/>
      <c r="C92" s="625"/>
      <c r="D92" s="625"/>
      <c r="E92" s="625"/>
      <c r="F92" s="625"/>
      <c r="G92" s="626"/>
      <c r="H92" s="625"/>
      <c r="I92" s="627"/>
      <c r="J92" s="627"/>
      <c r="K92" s="625"/>
      <c r="L92" s="560"/>
      <c r="M92" s="625"/>
      <c r="N92" s="628"/>
      <c r="O92" s="628"/>
      <c r="P92" s="625"/>
      <c r="Q92" s="625"/>
      <c r="R92" s="625"/>
      <c r="S92" s="625"/>
      <c r="AM92"/>
      <c r="AN92"/>
      <c r="AO92"/>
      <c r="AW92" s="5"/>
      <c r="AX92" s="5"/>
      <c r="AY92" s="5"/>
      <c r="BE92"/>
      <c r="BF92"/>
      <c r="BG92"/>
      <c r="BK92" s="5"/>
      <c r="BL92" s="5"/>
      <c r="BM92" s="149"/>
      <c r="BN92" s="149"/>
      <c r="BO92" s="138"/>
      <c r="BP92" s="138"/>
      <c r="BU92" s="5"/>
      <c r="BV92" s="5"/>
      <c r="BW92" s="5"/>
      <c r="BX92"/>
      <c r="BY92"/>
      <c r="DK92" s="67"/>
      <c r="DL92" s="67"/>
      <c r="DM92" s="67"/>
      <c r="DN92" s="68"/>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c r="EN92" s="69"/>
      <c r="EO92" s="69"/>
      <c r="EP92" s="69"/>
      <c r="EQ92" s="69"/>
      <c r="ER92" s="69"/>
      <c r="ES92" s="69"/>
      <c r="ET92" s="69"/>
      <c r="EU92" s="69"/>
      <c r="EV92" s="69"/>
      <c r="EW92" s="69"/>
      <c r="EX92" s="69"/>
      <c r="EY92" s="69"/>
      <c r="EZ92" s="69"/>
      <c r="FA92" s="69"/>
      <c r="FB92" s="69"/>
      <c r="FC92" s="69"/>
      <c r="HJ92"/>
      <c r="HK92"/>
      <c r="HL92"/>
      <c r="HM92"/>
      <c r="HN92"/>
      <c r="HO92"/>
      <c r="HP92"/>
      <c r="HQ92"/>
      <c r="HR92"/>
      <c r="HS92"/>
      <c r="HT92"/>
      <c r="HU92"/>
      <c r="HV92"/>
    </row>
    <row r="93" spans="1:230" ht="20.25">
      <c r="A93" s="625"/>
      <c r="B93" s="625"/>
      <c r="C93" s="625"/>
      <c r="D93" s="625"/>
      <c r="E93" s="625"/>
      <c r="F93" s="625"/>
      <c r="G93" s="626"/>
      <c r="H93" s="625"/>
      <c r="I93" s="627"/>
      <c r="J93" s="627"/>
      <c r="K93" s="625"/>
      <c r="L93" s="560"/>
      <c r="M93" s="625"/>
      <c r="N93" s="628"/>
      <c r="O93" s="628"/>
      <c r="P93" s="625"/>
      <c r="Q93" s="625"/>
      <c r="R93" s="625"/>
      <c r="S93" s="625"/>
      <c r="AM93"/>
      <c r="AN93"/>
      <c r="AO93"/>
      <c r="AW93" s="5"/>
      <c r="AX93" s="5"/>
      <c r="AY93" s="5"/>
      <c r="BE93"/>
      <c r="BF93"/>
      <c r="BG93"/>
      <c r="BK93" s="5"/>
      <c r="BL93" s="5"/>
      <c r="BM93" s="149"/>
      <c r="BN93" s="149"/>
      <c r="BO93" s="138"/>
      <c r="BP93" s="138"/>
      <c r="BU93" s="5"/>
      <c r="BV93" s="5"/>
      <c r="BW93" s="5"/>
      <c r="BX93"/>
      <c r="BY93"/>
      <c r="DK93" s="67"/>
      <c r="DL93" s="67"/>
      <c r="DM93" s="67"/>
      <c r="DN93" s="68"/>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c r="EO93" s="69"/>
      <c r="EP93" s="69"/>
      <c r="EQ93" s="69"/>
      <c r="ER93" s="69"/>
      <c r="ES93" s="69"/>
      <c r="ET93" s="69"/>
      <c r="EU93" s="69"/>
      <c r="EV93" s="69"/>
      <c r="EW93" s="69"/>
      <c r="EX93" s="69"/>
      <c r="EY93" s="69"/>
      <c r="EZ93" s="69"/>
      <c r="FA93" s="69"/>
      <c r="FB93" s="69"/>
      <c r="FC93" s="69"/>
      <c r="HJ93"/>
      <c r="HK93"/>
      <c r="HL93"/>
      <c r="HM93"/>
      <c r="HN93"/>
      <c r="HO93"/>
      <c r="HP93"/>
      <c r="HQ93"/>
      <c r="HR93"/>
      <c r="HS93"/>
      <c r="HT93"/>
      <c r="HU93"/>
      <c r="HV93"/>
    </row>
    <row r="94" spans="1:230" ht="20.25">
      <c r="A94" s="625"/>
      <c r="B94" s="625"/>
      <c r="C94" s="625"/>
      <c r="D94" s="625"/>
      <c r="E94" s="625"/>
      <c r="F94" s="625"/>
      <c r="G94" s="626"/>
      <c r="H94" s="625"/>
      <c r="I94" s="627"/>
      <c r="J94" s="627"/>
      <c r="K94" s="625"/>
      <c r="L94" s="560"/>
      <c r="M94" s="625"/>
      <c r="N94" s="628"/>
      <c r="O94" s="628"/>
      <c r="P94" s="625"/>
      <c r="Q94" s="625"/>
      <c r="R94" s="625"/>
      <c r="S94" s="625"/>
      <c r="AM94"/>
      <c r="AN94"/>
      <c r="AO94"/>
      <c r="AW94" s="5"/>
      <c r="AX94" s="5"/>
      <c r="AY94" s="5"/>
      <c r="BE94"/>
      <c r="BF94"/>
      <c r="BG94"/>
      <c r="BK94" s="5"/>
      <c r="BL94" s="5"/>
      <c r="BM94" s="149"/>
      <c r="BN94" s="149"/>
      <c r="BO94" s="138"/>
      <c r="BP94" s="138"/>
      <c r="BU94" s="5"/>
      <c r="BV94" s="5"/>
      <c r="BW94" s="5"/>
      <c r="BX94"/>
      <c r="BY94"/>
      <c r="DK94" s="67"/>
      <c r="DL94" s="67"/>
      <c r="DM94" s="67"/>
      <c r="DN94" s="68"/>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c r="EO94" s="69"/>
      <c r="EP94" s="69"/>
      <c r="EQ94" s="69"/>
      <c r="ER94" s="69"/>
      <c r="ES94" s="69"/>
      <c r="ET94" s="69"/>
      <c r="EU94" s="69"/>
      <c r="EV94" s="69"/>
      <c r="EW94" s="69"/>
      <c r="EX94" s="69"/>
      <c r="EY94" s="69"/>
      <c r="EZ94" s="69"/>
      <c r="FA94" s="69"/>
      <c r="FB94" s="69"/>
      <c r="FC94" s="69"/>
      <c r="HJ94"/>
      <c r="HK94"/>
      <c r="HL94"/>
      <c r="HM94"/>
      <c r="HN94"/>
      <c r="HO94"/>
      <c r="HP94"/>
      <c r="HQ94"/>
      <c r="HR94"/>
      <c r="HS94"/>
      <c r="HT94"/>
      <c r="HU94"/>
      <c r="HV94"/>
    </row>
    <row r="95" spans="1:230" ht="20.25">
      <c r="A95" s="625"/>
      <c r="B95" s="625"/>
      <c r="C95" s="625"/>
      <c r="D95" s="625"/>
      <c r="E95" s="625"/>
      <c r="F95" s="625"/>
      <c r="G95" s="626"/>
      <c r="H95" s="625"/>
      <c r="I95" s="627"/>
      <c r="J95" s="627"/>
      <c r="K95" s="625"/>
      <c r="L95" s="560"/>
      <c r="M95" s="625"/>
      <c r="N95" s="628"/>
      <c r="O95" s="628"/>
      <c r="P95" s="625"/>
      <c r="Q95" s="625"/>
      <c r="R95" s="625"/>
      <c r="S95" s="625"/>
      <c r="AM95"/>
      <c r="AN95"/>
      <c r="AO95"/>
      <c r="AW95" s="5"/>
      <c r="AX95" s="5"/>
      <c r="AY95" s="5"/>
      <c r="BE95"/>
      <c r="BF95"/>
      <c r="BG95"/>
      <c r="BK95" s="5"/>
      <c r="BL95" s="5"/>
      <c r="BM95" s="149"/>
      <c r="BN95" s="149"/>
      <c r="BO95" s="138"/>
      <c r="BP95" s="138"/>
      <c r="BU95" s="5"/>
      <c r="BV95" s="5"/>
      <c r="BW95" s="5"/>
      <c r="BX95"/>
      <c r="BY95"/>
      <c r="DK95" s="67"/>
      <c r="DL95" s="67"/>
      <c r="DM95" s="67"/>
      <c r="DN95" s="68"/>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c r="EO95" s="69"/>
      <c r="EP95" s="69"/>
      <c r="EQ95" s="69"/>
      <c r="ER95" s="69"/>
      <c r="ES95" s="69"/>
      <c r="ET95" s="69"/>
      <c r="EU95" s="69"/>
      <c r="EV95" s="69"/>
      <c r="EW95" s="69"/>
      <c r="EX95" s="69"/>
      <c r="EY95" s="69"/>
      <c r="EZ95" s="69"/>
      <c r="FA95" s="69"/>
      <c r="FB95" s="69"/>
      <c r="FC95" s="69"/>
      <c r="HJ95"/>
      <c r="HK95"/>
      <c r="HL95"/>
      <c r="HM95"/>
      <c r="HN95"/>
      <c r="HO95"/>
      <c r="HP95"/>
      <c r="HQ95"/>
      <c r="HR95"/>
      <c r="HS95"/>
      <c r="HT95"/>
      <c r="HU95"/>
      <c r="HV95"/>
    </row>
    <row r="96" spans="1:230" ht="20.25">
      <c r="A96" s="625"/>
      <c r="B96" s="625"/>
      <c r="C96" s="625"/>
      <c r="D96" s="625"/>
      <c r="E96" s="625"/>
      <c r="F96" s="625"/>
      <c r="G96" s="626"/>
      <c r="H96" s="625"/>
      <c r="I96" s="627"/>
      <c r="J96" s="627"/>
      <c r="K96" s="625"/>
      <c r="L96" s="560"/>
      <c r="M96" s="625"/>
      <c r="N96" s="628"/>
      <c r="O96" s="628"/>
      <c r="P96" s="625"/>
      <c r="Q96" s="625"/>
      <c r="R96" s="625"/>
      <c r="S96" s="625"/>
      <c r="AM96"/>
      <c r="AN96"/>
      <c r="AO96"/>
      <c r="AW96" s="5"/>
      <c r="AX96" s="5"/>
      <c r="AY96" s="5"/>
      <c r="BE96"/>
      <c r="BF96"/>
      <c r="BG96"/>
      <c r="BK96" s="5"/>
      <c r="BL96" s="5"/>
      <c r="BM96" s="689"/>
      <c r="BN96" s="138"/>
      <c r="BO96" s="138"/>
      <c r="BP96" s="138"/>
      <c r="BU96" s="5"/>
      <c r="BV96" s="5"/>
      <c r="BW96" s="5"/>
      <c r="BX96"/>
      <c r="BY96"/>
      <c r="DK96" s="67"/>
      <c r="DL96" s="67"/>
      <c r="DM96" s="67"/>
      <c r="DN96" s="68"/>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c r="EN96" s="69"/>
      <c r="EO96" s="69"/>
      <c r="EP96" s="69"/>
      <c r="EQ96" s="69"/>
      <c r="ER96" s="69"/>
      <c r="ES96" s="69"/>
      <c r="ET96" s="69"/>
      <c r="EU96" s="69"/>
      <c r="EV96" s="69"/>
      <c r="EW96" s="69"/>
      <c r="EX96" s="69"/>
      <c r="EY96" s="69"/>
      <c r="EZ96" s="69"/>
      <c r="FA96" s="69"/>
      <c r="FB96" s="69"/>
      <c r="FC96" s="69"/>
      <c r="HJ96"/>
      <c r="HK96"/>
      <c r="HL96"/>
      <c r="HM96"/>
      <c r="HN96"/>
      <c r="HO96"/>
      <c r="HP96"/>
      <c r="HQ96"/>
      <c r="HR96"/>
      <c r="HS96"/>
      <c r="HT96"/>
      <c r="HU96"/>
      <c r="HV96"/>
    </row>
    <row r="97" spans="1:230" ht="20.25">
      <c r="A97" s="625"/>
      <c r="B97" s="625"/>
      <c r="C97" s="625"/>
      <c r="D97" s="625"/>
      <c r="E97" s="625"/>
      <c r="F97" s="625"/>
      <c r="G97" s="626"/>
      <c r="H97" s="625"/>
      <c r="I97" s="627"/>
      <c r="J97" s="627"/>
      <c r="K97" s="625"/>
      <c r="L97" s="560"/>
      <c r="M97" s="625"/>
      <c r="N97" s="628"/>
      <c r="O97" s="628"/>
      <c r="P97" s="625"/>
      <c r="Q97" s="625"/>
      <c r="R97" s="625"/>
      <c r="S97" s="625"/>
      <c r="AM97"/>
      <c r="AN97"/>
      <c r="AO97"/>
      <c r="AW97" s="5"/>
      <c r="AX97" s="5"/>
      <c r="AY97" s="5"/>
      <c r="BE97"/>
      <c r="BF97"/>
      <c r="BG97"/>
      <c r="BK97" s="5"/>
      <c r="BL97" s="5"/>
      <c r="BM97" s="5"/>
      <c r="BN97" s="138"/>
      <c r="BO97" s="138"/>
      <c r="BP97" s="138"/>
      <c r="BU97" s="5"/>
      <c r="BV97" s="5"/>
      <c r="BW97" s="5"/>
      <c r="BX97"/>
      <c r="BY97"/>
      <c r="DK97" s="67"/>
      <c r="DL97" s="67"/>
      <c r="DM97" s="67"/>
      <c r="DN97" s="68"/>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c r="EN97" s="69"/>
      <c r="EO97" s="69"/>
      <c r="EP97" s="69"/>
      <c r="EQ97" s="69"/>
      <c r="ER97" s="69"/>
      <c r="ES97" s="69"/>
      <c r="ET97" s="69"/>
      <c r="EU97" s="69"/>
      <c r="EV97" s="69"/>
      <c r="EW97" s="69"/>
      <c r="EX97" s="69"/>
      <c r="EY97" s="69"/>
      <c r="EZ97" s="69"/>
      <c r="FA97" s="69"/>
      <c r="FB97" s="69"/>
      <c r="FC97" s="69"/>
      <c r="HJ97"/>
      <c r="HK97"/>
      <c r="HL97"/>
      <c r="HM97"/>
      <c r="HN97"/>
      <c r="HO97"/>
      <c r="HP97"/>
      <c r="HQ97"/>
      <c r="HR97"/>
      <c r="HS97"/>
      <c r="HT97"/>
      <c r="HU97"/>
      <c r="HV97"/>
    </row>
    <row r="98" spans="1:230" ht="20.25">
      <c r="A98" s="625"/>
      <c r="B98" s="625"/>
      <c r="C98" s="625"/>
      <c r="D98" s="625"/>
      <c r="E98" s="625"/>
      <c r="F98" s="625"/>
      <c r="G98" s="626"/>
      <c r="H98" s="625"/>
      <c r="I98" s="627"/>
      <c r="J98" s="627"/>
      <c r="K98" s="625"/>
      <c r="L98" s="560"/>
      <c r="M98" s="625"/>
      <c r="N98" s="628"/>
      <c r="O98" s="628"/>
      <c r="P98" s="625"/>
      <c r="Q98" s="625"/>
      <c r="R98" s="625"/>
      <c r="S98" s="625"/>
      <c r="AM98"/>
      <c r="AN98"/>
      <c r="AO98"/>
      <c r="AW98" s="5"/>
      <c r="AX98" s="5"/>
      <c r="AY98" s="5"/>
      <c r="BE98"/>
      <c r="BF98"/>
      <c r="BG98"/>
      <c r="BK98" s="5"/>
      <c r="BL98" s="5"/>
      <c r="BM98" s="5"/>
      <c r="BN98" s="149"/>
      <c r="BO98" s="138"/>
      <c r="BP98" s="138"/>
      <c r="BU98" s="5"/>
      <c r="BV98" s="5"/>
      <c r="BW98" s="5"/>
      <c r="BX98"/>
      <c r="BY98"/>
      <c r="DK98" s="67"/>
      <c r="DL98" s="67"/>
      <c r="DM98" s="67"/>
      <c r="DN98" s="68"/>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c r="EO98" s="69"/>
      <c r="EP98" s="69"/>
      <c r="EQ98" s="69"/>
      <c r="ER98" s="69"/>
      <c r="ES98" s="69"/>
      <c r="ET98" s="69"/>
      <c r="EU98" s="69"/>
      <c r="EV98" s="69"/>
      <c r="EW98" s="69"/>
      <c r="EX98" s="69"/>
      <c r="EY98" s="69"/>
      <c r="EZ98" s="69"/>
      <c r="FA98" s="69"/>
      <c r="FB98" s="69"/>
      <c r="FC98" s="69"/>
      <c r="HJ98"/>
      <c r="HK98"/>
      <c r="HL98"/>
      <c r="HM98"/>
      <c r="HN98"/>
      <c r="HO98"/>
      <c r="HP98"/>
      <c r="HQ98"/>
      <c r="HR98"/>
      <c r="HS98"/>
      <c r="HT98"/>
      <c r="HU98"/>
      <c r="HV98"/>
    </row>
    <row r="99" spans="1:230" ht="20.25">
      <c r="A99" s="625"/>
      <c r="B99" s="625"/>
      <c r="C99" s="625"/>
      <c r="D99" s="625"/>
      <c r="E99" s="625"/>
      <c r="F99" s="625"/>
      <c r="G99" s="626"/>
      <c r="H99" s="625"/>
      <c r="I99" s="627"/>
      <c r="J99" s="627"/>
      <c r="K99" s="625"/>
      <c r="L99" s="560"/>
      <c r="M99" s="625"/>
      <c r="N99" s="628"/>
      <c r="O99" s="628"/>
      <c r="P99" s="625"/>
      <c r="Q99" s="625"/>
      <c r="R99" s="625"/>
      <c r="S99" s="625"/>
      <c r="AM99"/>
      <c r="AN99"/>
      <c r="AO99"/>
      <c r="AW99" s="5"/>
      <c r="AX99" s="5"/>
      <c r="AY99" s="5"/>
      <c r="BE99"/>
      <c r="BF99"/>
      <c r="BG99"/>
      <c r="BK99" s="5"/>
      <c r="BL99" s="5"/>
      <c r="BM99" s="5"/>
      <c r="BN99" s="149"/>
      <c r="BO99" s="138"/>
      <c r="BP99" s="138"/>
      <c r="BU99" s="5"/>
      <c r="BV99" s="5"/>
      <c r="BW99" s="5"/>
      <c r="BX99"/>
      <c r="BY99"/>
      <c r="DK99" s="67"/>
      <c r="DL99" s="67"/>
      <c r="DM99" s="67"/>
      <c r="DN99" s="68"/>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c r="EO99" s="69"/>
      <c r="EP99" s="69"/>
      <c r="EQ99" s="69"/>
      <c r="ER99" s="69"/>
      <c r="ES99" s="69"/>
      <c r="ET99" s="69"/>
      <c r="EU99" s="69"/>
      <c r="EV99" s="69"/>
      <c r="EW99" s="69"/>
      <c r="EX99" s="69"/>
      <c r="EY99" s="69"/>
      <c r="EZ99" s="69"/>
      <c r="FA99" s="69"/>
      <c r="FB99" s="69"/>
      <c r="FC99" s="69"/>
      <c r="HJ99"/>
      <c r="HK99"/>
      <c r="HL99"/>
      <c r="HM99"/>
      <c r="HN99"/>
      <c r="HO99"/>
      <c r="HP99"/>
      <c r="HQ99"/>
      <c r="HR99"/>
      <c r="HS99"/>
      <c r="HT99"/>
      <c r="HU99"/>
      <c r="HV99"/>
    </row>
    <row r="100" spans="1:230" ht="20.25">
      <c r="A100" s="625"/>
      <c r="B100" s="625"/>
      <c r="C100" s="625"/>
      <c r="D100" s="625"/>
      <c r="E100" s="625"/>
      <c r="F100" s="625"/>
      <c r="G100" s="626"/>
      <c r="H100" s="625"/>
      <c r="I100" s="627"/>
      <c r="J100" s="627"/>
      <c r="K100" s="625"/>
      <c r="L100" s="560"/>
      <c r="M100" s="625"/>
      <c r="N100" s="628"/>
      <c r="O100" s="628"/>
      <c r="P100" s="625"/>
      <c r="Q100" s="625"/>
      <c r="R100" s="625"/>
      <c r="S100" s="625"/>
      <c r="AM100"/>
      <c r="AN100"/>
      <c r="AO100"/>
      <c r="AW100" s="5"/>
      <c r="AX100" s="5"/>
      <c r="AY100" s="5"/>
      <c r="BE100"/>
      <c r="BF100"/>
      <c r="BG100"/>
      <c r="BK100" s="5"/>
      <c r="BL100" s="5"/>
      <c r="BN100" s="149"/>
      <c r="BO100" s="138"/>
      <c r="BP100" s="138"/>
      <c r="BU100" s="5"/>
      <c r="BV100" s="5"/>
      <c r="BW100" s="5"/>
      <c r="BX100"/>
      <c r="BY100"/>
      <c r="DK100" s="67"/>
      <c r="DL100" s="67"/>
      <c r="DM100" s="67"/>
      <c r="DN100" s="68"/>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69"/>
      <c r="ET100" s="69"/>
      <c r="EU100" s="69"/>
      <c r="EV100" s="69"/>
      <c r="EW100" s="69"/>
      <c r="EX100" s="69"/>
      <c r="EY100" s="69"/>
      <c r="EZ100" s="69"/>
      <c r="FA100" s="69"/>
      <c r="FB100" s="69"/>
      <c r="FC100" s="69"/>
      <c r="HJ100"/>
      <c r="HK100"/>
      <c r="HL100"/>
      <c r="HM100"/>
      <c r="HN100"/>
      <c r="HO100"/>
      <c r="HP100"/>
      <c r="HQ100"/>
      <c r="HR100"/>
      <c r="HS100"/>
      <c r="HT100"/>
      <c r="HU100"/>
      <c r="HV100"/>
    </row>
    <row r="101" spans="1:230" ht="20.25">
      <c r="A101" s="625"/>
      <c r="B101" s="625"/>
      <c r="C101" s="625"/>
      <c r="D101" s="625"/>
      <c r="E101" s="625"/>
      <c r="F101" s="625"/>
      <c r="G101" s="626"/>
      <c r="H101" s="625"/>
      <c r="I101" s="627"/>
      <c r="J101" s="627"/>
      <c r="K101" s="625"/>
      <c r="L101" s="560"/>
      <c r="M101" s="625"/>
      <c r="N101" s="628"/>
      <c r="O101" s="628"/>
      <c r="P101" s="625"/>
      <c r="Q101" s="625"/>
      <c r="R101" s="625"/>
      <c r="S101" s="625"/>
      <c r="AM101"/>
      <c r="AN101"/>
      <c r="AO101"/>
      <c r="AW101" s="5"/>
      <c r="AX101" s="5"/>
      <c r="AY101" s="5"/>
      <c r="BE101"/>
      <c r="BF101"/>
      <c r="BG101"/>
      <c r="BK101" s="5"/>
      <c r="BL101" s="5"/>
      <c r="BN101" s="149"/>
      <c r="BO101" s="138"/>
      <c r="BP101" s="138"/>
      <c r="BU101" s="5"/>
      <c r="BV101" s="5"/>
      <c r="BW101" s="5"/>
      <c r="BX101"/>
      <c r="BY101"/>
      <c r="DK101" s="67"/>
      <c r="DL101" s="67"/>
      <c r="DM101" s="67"/>
      <c r="DN101" s="68"/>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c r="EO101" s="69"/>
      <c r="EP101" s="69"/>
      <c r="EQ101" s="69"/>
      <c r="ER101" s="69"/>
      <c r="ES101" s="69"/>
      <c r="ET101" s="69"/>
      <c r="EU101" s="69"/>
      <c r="EV101" s="69"/>
      <c r="EW101" s="69"/>
      <c r="EX101" s="69"/>
      <c r="EY101" s="69"/>
      <c r="EZ101" s="69"/>
      <c r="FA101" s="69"/>
      <c r="FB101" s="69"/>
      <c r="FC101" s="69"/>
      <c r="HJ101"/>
      <c r="HK101"/>
      <c r="HL101"/>
      <c r="HM101"/>
      <c r="HN101"/>
      <c r="HO101"/>
      <c r="HP101"/>
      <c r="HQ101"/>
      <c r="HR101"/>
      <c r="HS101"/>
      <c r="HT101"/>
      <c r="HU101"/>
      <c r="HV101"/>
    </row>
    <row r="102" spans="1:230" ht="20.25">
      <c r="A102" s="625"/>
      <c r="B102" s="625"/>
      <c r="C102" s="625"/>
      <c r="D102" s="625"/>
      <c r="E102" s="625"/>
      <c r="F102" s="625"/>
      <c r="G102" s="626"/>
      <c r="H102" s="625"/>
      <c r="I102" s="627"/>
      <c r="J102" s="627"/>
      <c r="K102" s="625"/>
      <c r="L102" s="560"/>
      <c r="M102" s="625"/>
      <c r="N102" s="628"/>
      <c r="O102" s="628"/>
      <c r="P102" s="625"/>
      <c r="Q102" s="625"/>
      <c r="R102" s="625"/>
      <c r="S102" s="625"/>
      <c r="AM102"/>
      <c r="AN102"/>
      <c r="AO102"/>
      <c r="AW102" s="5"/>
      <c r="AX102" s="5"/>
      <c r="AY102" s="5"/>
      <c r="BE102"/>
      <c r="BF102"/>
      <c r="BG102"/>
      <c r="BK102" s="5"/>
      <c r="BL102" s="5"/>
      <c r="BM102" s="149"/>
      <c r="BN102" s="149"/>
      <c r="BO102" s="138"/>
      <c r="BP102" s="138"/>
      <c r="BU102" s="5"/>
      <c r="BV102" s="5"/>
      <c r="BW102" s="5"/>
      <c r="BX102"/>
      <c r="BY102"/>
      <c r="DK102" s="67"/>
      <c r="DL102" s="67"/>
      <c r="DM102" s="67"/>
      <c r="DN102" s="68"/>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c r="EO102" s="69"/>
      <c r="EP102" s="69"/>
      <c r="EQ102" s="69"/>
      <c r="ER102" s="69"/>
      <c r="ES102" s="69"/>
      <c r="ET102" s="69"/>
      <c r="EU102" s="69"/>
      <c r="EV102" s="69"/>
      <c r="EW102" s="69"/>
      <c r="EX102" s="69"/>
      <c r="EY102" s="69"/>
      <c r="EZ102" s="69"/>
      <c r="FA102" s="69"/>
      <c r="FB102" s="69"/>
      <c r="FC102" s="69"/>
      <c r="HJ102"/>
      <c r="HK102"/>
      <c r="HL102"/>
      <c r="HM102"/>
      <c r="HN102"/>
      <c r="HO102"/>
      <c r="HP102"/>
      <c r="HQ102"/>
      <c r="HR102"/>
      <c r="HS102"/>
      <c r="HT102"/>
      <c r="HU102"/>
      <c r="HV102"/>
    </row>
    <row r="103" spans="1:230" ht="20.25">
      <c r="A103" s="625"/>
      <c r="B103" s="625"/>
      <c r="C103" s="625"/>
      <c r="D103" s="625"/>
      <c r="E103" s="625"/>
      <c r="F103" s="625"/>
      <c r="G103" s="626"/>
      <c r="H103" s="625"/>
      <c r="I103" s="627"/>
      <c r="J103" s="627"/>
      <c r="K103" s="625"/>
      <c r="L103" s="560"/>
      <c r="M103" s="625"/>
      <c r="N103" s="628"/>
      <c r="O103" s="628"/>
      <c r="P103" s="625"/>
      <c r="Q103" s="625"/>
      <c r="R103" s="625"/>
      <c r="S103" s="625"/>
      <c r="AM103"/>
      <c r="AN103"/>
      <c r="AO103"/>
      <c r="AW103" s="5"/>
      <c r="AX103" s="5"/>
      <c r="AY103" s="5"/>
      <c r="BE103"/>
      <c r="BF103"/>
      <c r="BG103"/>
      <c r="BK103" s="5"/>
      <c r="BL103" s="5"/>
      <c r="BM103" s="5"/>
      <c r="BN103" s="138"/>
      <c r="BO103" s="138"/>
      <c r="BP103" s="138"/>
      <c r="BU103" s="5"/>
      <c r="BV103" s="5"/>
      <c r="BW103" s="5"/>
      <c r="BX103"/>
      <c r="BY103"/>
      <c r="DK103" s="67"/>
      <c r="DL103" s="67"/>
      <c r="DM103" s="67"/>
      <c r="DN103" s="68"/>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c r="EO103" s="69"/>
      <c r="EP103" s="69"/>
      <c r="EQ103" s="69"/>
      <c r="ER103" s="69"/>
      <c r="ES103" s="69"/>
      <c r="ET103" s="69"/>
      <c r="EU103" s="69"/>
      <c r="EV103" s="69"/>
      <c r="EW103" s="69"/>
      <c r="EX103" s="69"/>
      <c r="EY103" s="69"/>
      <c r="EZ103" s="69"/>
      <c r="FA103" s="69"/>
      <c r="FB103" s="69"/>
      <c r="FC103" s="69"/>
      <c r="HJ103"/>
      <c r="HK103"/>
      <c r="HL103"/>
      <c r="HM103"/>
      <c r="HN103"/>
      <c r="HO103"/>
      <c r="HP103"/>
      <c r="HQ103"/>
      <c r="HR103"/>
      <c r="HS103"/>
      <c r="HT103"/>
      <c r="HU103"/>
      <c r="HV103"/>
    </row>
    <row r="104" spans="1:230" ht="20.25">
      <c r="A104" s="625"/>
      <c r="B104" s="625"/>
      <c r="C104" s="625"/>
      <c r="D104" s="625"/>
      <c r="E104" s="625"/>
      <c r="F104" s="625"/>
      <c r="G104" s="626"/>
      <c r="H104" s="625"/>
      <c r="I104" s="627"/>
      <c r="J104" s="627"/>
      <c r="K104" s="625"/>
      <c r="L104" s="560"/>
      <c r="M104" s="625"/>
      <c r="N104" s="628"/>
      <c r="O104" s="628"/>
      <c r="P104" s="625"/>
      <c r="Q104" s="625"/>
      <c r="R104" s="625"/>
      <c r="S104" s="625"/>
      <c r="AM104"/>
      <c r="AN104" s="51"/>
      <c r="AO104" s="51"/>
      <c r="AW104" s="5"/>
      <c r="AX104" s="5"/>
      <c r="AY104" s="5"/>
      <c r="AZ104" s="51"/>
      <c r="BA104" s="51"/>
      <c r="BB104" s="51"/>
      <c r="BC104" s="51"/>
      <c r="BD104" s="51"/>
      <c r="BE104" s="51"/>
      <c r="BF104" s="51"/>
      <c r="BG104" s="51"/>
      <c r="BJ104" s="153"/>
      <c r="BK104" s="5"/>
      <c r="BL104" s="5"/>
      <c r="BM104" s="153"/>
      <c r="BN104" s="154"/>
      <c r="BO104" s="154"/>
      <c r="BP104" s="154"/>
      <c r="BU104" s="5"/>
      <c r="BV104" s="5"/>
      <c r="BW104" s="5"/>
      <c r="BX104" s="51"/>
      <c r="BY104" s="51"/>
      <c r="BZ104" s="140"/>
      <c r="CA104" s="140"/>
      <c r="CB104" s="140"/>
      <c r="CC104" s="140"/>
      <c r="CD104" s="140"/>
      <c r="CE104" s="140"/>
      <c r="CF104" s="140"/>
      <c r="CG104" s="140"/>
      <c r="CH104" s="140"/>
      <c r="CI104" s="140"/>
      <c r="CJ104" s="140"/>
      <c r="CK104" s="140"/>
      <c r="CL104" s="140"/>
      <c r="CM104" s="140"/>
      <c r="CN104" s="140"/>
      <c r="CO104" s="140"/>
      <c r="CP104" s="140"/>
      <c r="CQ104" s="140"/>
      <c r="CR104" s="140"/>
      <c r="CS104" s="140"/>
      <c r="CT104" s="140"/>
      <c r="CU104" s="140"/>
      <c r="CV104" s="140"/>
      <c r="CW104" s="140"/>
      <c r="CX104" s="140"/>
      <c r="CY104" s="140"/>
      <c r="CZ104" s="140"/>
      <c r="DA104" s="140"/>
      <c r="DB104" s="140"/>
      <c r="DC104" s="140"/>
      <c r="DD104" s="140"/>
      <c r="DE104" s="140"/>
      <c r="DF104" s="140"/>
      <c r="DG104" s="140"/>
      <c r="DH104" s="140"/>
      <c r="DI104" s="140"/>
      <c r="DJ104" s="140"/>
      <c r="DK104" s="140"/>
      <c r="DL104" s="140"/>
      <c r="DM104" s="140"/>
      <c r="DN104" s="585"/>
      <c r="DO104" s="167"/>
      <c r="DP104" s="167"/>
      <c r="DQ104" s="167"/>
      <c r="DR104" s="167"/>
      <c r="DS104" s="167"/>
      <c r="DT104" s="167"/>
      <c r="DU104" s="167"/>
      <c r="DV104" s="167"/>
      <c r="DW104" s="167"/>
      <c r="DX104" s="167"/>
      <c r="DY104" s="167"/>
      <c r="DZ104" s="167"/>
      <c r="EA104" s="167"/>
      <c r="EB104" s="167"/>
      <c r="EC104" s="167"/>
      <c r="ED104" s="167"/>
      <c r="EE104" s="167"/>
      <c r="EF104" s="167"/>
      <c r="EG104" s="167"/>
      <c r="EH104" s="167"/>
      <c r="EI104" s="167"/>
      <c r="EJ104" s="167"/>
      <c r="EK104" s="167"/>
      <c r="EL104" s="167"/>
      <c r="EM104" s="167"/>
      <c r="EN104" s="167"/>
      <c r="EO104" s="167"/>
      <c r="EP104" s="167"/>
      <c r="EQ104" s="167"/>
      <c r="ER104" s="167"/>
      <c r="ES104" s="167"/>
      <c r="ET104" s="167"/>
      <c r="EU104" s="167"/>
      <c r="EV104" s="167"/>
      <c r="EW104" s="167"/>
      <c r="EX104" s="167"/>
      <c r="EY104" s="167"/>
      <c r="EZ104" s="167"/>
      <c r="FA104" s="167"/>
      <c r="FB104" s="167"/>
      <c r="FC104" s="167"/>
      <c r="FD104" s="167"/>
      <c r="FF104" s="51"/>
      <c r="FG104" s="51"/>
      <c r="FH104" s="51"/>
      <c r="FI104" s="51"/>
      <c r="FJ104" s="51"/>
      <c r="FK104" s="51"/>
      <c r="FN104" s="167"/>
      <c r="FO104" s="167"/>
      <c r="FP104" s="167"/>
      <c r="FQ104" s="167"/>
      <c r="FR104" s="167"/>
      <c r="FS104" s="167"/>
      <c r="FT104" s="167"/>
      <c r="FU104" s="167"/>
      <c r="FV104" s="167"/>
      <c r="FW104" s="167"/>
      <c r="FX104" s="51"/>
      <c r="FY104" s="51"/>
      <c r="FZ104" s="51"/>
      <c r="GA104" s="51"/>
      <c r="GB104" s="51"/>
      <c r="GC104" s="51"/>
      <c r="GD104" s="51"/>
      <c r="GE104" s="51"/>
      <c r="GF104" s="51"/>
      <c r="GG104" s="51"/>
      <c r="GH104" s="585"/>
      <c r="GI104" s="51"/>
      <c r="GJ104" s="51"/>
      <c r="GK104" s="51"/>
      <c r="HJ104"/>
      <c r="HK104"/>
      <c r="HL104"/>
      <c r="HM104"/>
      <c r="HN104"/>
      <c r="HO104"/>
      <c r="HP104"/>
      <c r="HQ104"/>
      <c r="HR104"/>
      <c r="HS104"/>
      <c r="HT104"/>
      <c r="HU104"/>
      <c r="HV104"/>
    </row>
    <row r="105" spans="1:230" ht="20.25">
      <c r="A105" s="625"/>
      <c r="B105" s="625"/>
      <c r="C105" s="625"/>
      <c r="D105" s="625"/>
      <c r="E105" s="625"/>
      <c r="F105" s="625"/>
      <c r="G105" s="626"/>
      <c r="H105" s="625"/>
      <c r="I105" s="627"/>
      <c r="J105" s="627"/>
      <c r="K105" s="625"/>
      <c r="L105" s="560"/>
      <c r="M105" s="625"/>
      <c r="N105" s="628"/>
      <c r="O105" s="628"/>
      <c r="P105" s="625"/>
      <c r="Q105" s="625"/>
      <c r="R105" s="625"/>
      <c r="S105" s="625"/>
      <c r="AM105"/>
      <c r="AN105"/>
      <c r="AO105"/>
      <c r="AW105" s="5"/>
      <c r="AX105" s="5"/>
      <c r="AY105" s="5"/>
      <c r="BE105"/>
      <c r="BF105"/>
      <c r="BG105"/>
      <c r="BK105" s="5"/>
      <c r="BL105" s="5"/>
      <c r="BM105" s="5"/>
      <c r="BN105" s="138"/>
      <c r="BO105" s="138"/>
      <c r="BP105" s="138"/>
      <c r="BU105" s="5"/>
      <c r="BV105" s="5"/>
      <c r="BW105" s="5"/>
      <c r="BX105"/>
      <c r="BY105"/>
      <c r="DK105" s="67"/>
      <c r="DL105" s="67"/>
      <c r="DM105" s="67"/>
      <c r="DN105" s="68"/>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c r="EO105" s="69"/>
      <c r="EP105" s="69"/>
      <c r="EQ105" s="69"/>
      <c r="ER105" s="69"/>
      <c r="ES105" s="69"/>
      <c r="ET105" s="69"/>
      <c r="EU105" s="69"/>
      <c r="EV105" s="69"/>
      <c r="EW105" s="69"/>
      <c r="EX105" s="69"/>
      <c r="EY105" s="69"/>
      <c r="EZ105" s="69"/>
      <c r="FA105" s="69"/>
      <c r="FB105" s="69"/>
      <c r="FC105" s="69"/>
      <c r="HJ105"/>
      <c r="HK105"/>
      <c r="HL105"/>
      <c r="HM105"/>
      <c r="HN105"/>
      <c r="HO105"/>
      <c r="HP105"/>
      <c r="HQ105"/>
      <c r="HR105"/>
      <c r="HS105"/>
      <c r="HT105"/>
      <c r="HU105"/>
      <c r="HV105"/>
    </row>
    <row r="106" spans="1:230" ht="20.25">
      <c r="A106" s="625"/>
      <c r="B106" s="625"/>
      <c r="C106" s="625"/>
      <c r="D106" s="625"/>
      <c r="E106" s="625"/>
      <c r="F106" s="625"/>
      <c r="G106" s="626"/>
      <c r="H106" s="625"/>
      <c r="I106" s="627"/>
      <c r="J106" s="627"/>
      <c r="K106" s="625"/>
      <c r="L106" s="560"/>
      <c r="M106" s="625"/>
      <c r="N106" s="628"/>
      <c r="O106" s="628"/>
      <c r="P106" s="625"/>
      <c r="Q106" s="625"/>
      <c r="R106" s="625"/>
      <c r="S106" s="625"/>
      <c r="AM106"/>
      <c r="AN106"/>
      <c r="AO106"/>
      <c r="AW106" s="5"/>
      <c r="AX106" s="5"/>
      <c r="AY106" s="5"/>
      <c r="BE106"/>
      <c r="BF106"/>
      <c r="BG106"/>
      <c r="BK106" s="5"/>
      <c r="BL106" s="5"/>
      <c r="BM106" s="5"/>
      <c r="BN106" s="138"/>
      <c r="BO106" s="138"/>
      <c r="BP106" s="138"/>
      <c r="BU106" s="5"/>
      <c r="BV106" s="5"/>
      <c r="BW106" s="5"/>
      <c r="BX106"/>
      <c r="BY106"/>
      <c r="DK106" s="67"/>
      <c r="DL106" s="67"/>
      <c r="DM106" s="67"/>
      <c r="DN106" s="68"/>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c r="EO106" s="69"/>
      <c r="EP106" s="69"/>
      <c r="EQ106" s="69"/>
      <c r="ER106" s="69"/>
      <c r="ES106" s="69"/>
      <c r="ET106" s="69"/>
      <c r="EU106" s="69"/>
      <c r="EV106" s="69"/>
      <c r="EW106" s="69"/>
      <c r="EX106" s="69"/>
      <c r="EY106" s="69"/>
      <c r="EZ106" s="69"/>
      <c r="FA106" s="69"/>
      <c r="FB106" s="69"/>
      <c r="FC106" s="69"/>
      <c r="HJ106"/>
      <c r="HK106"/>
      <c r="HL106"/>
      <c r="HM106"/>
      <c r="HN106"/>
      <c r="HO106"/>
      <c r="HP106"/>
      <c r="HQ106"/>
      <c r="HR106"/>
      <c r="HS106"/>
      <c r="HT106"/>
      <c r="HU106"/>
      <c r="HV106"/>
    </row>
    <row r="107" spans="1:230" ht="20.25">
      <c r="A107" s="625"/>
      <c r="B107" s="625"/>
      <c r="C107" s="625"/>
      <c r="D107" s="625"/>
      <c r="E107" s="625"/>
      <c r="F107" s="625"/>
      <c r="G107" s="626"/>
      <c r="H107" s="625"/>
      <c r="I107" s="627"/>
      <c r="J107" s="627"/>
      <c r="K107" s="625"/>
      <c r="L107" s="560"/>
      <c r="M107" s="625"/>
      <c r="N107" s="628"/>
      <c r="O107" s="628"/>
      <c r="P107" s="625"/>
      <c r="Q107" s="625"/>
      <c r="R107" s="625"/>
      <c r="S107" s="625"/>
      <c r="AM107"/>
      <c r="AN107"/>
      <c r="AO107"/>
      <c r="AW107" s="5"/>
      <c r="AX107" s="5"/>
      <c r="AY107" s="5"/>
      <c r="BE107"/>
      <c r="BF107"/>
      <c r="BG107"/>
      <c r="BK107" s="5"/>
      <c r="BL107" s="5"/>
      <c r="BM107" s="5"/>
      <c r="BN107" s="138"/>
      <c r="BO107" s="138"/>
      <c r="BP107" s="138"/>
      <c r="BU107" s="5"/>
      <c r="BV107" s="5"/>
      <c r="BW107" s="5"/>
      <c r="BX107"/>
      <c r="BY107"/>
      <c r="DK107" s="67"/>
      <c r="DL107" s="67"/>
      <c r="DM107" s="67"/>
      <c r="DN107" s="68"/>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c r="EO107" s="69"/>
      <c r="EP107" s="69"/>
      <c r="EQ107" s="69"/>
      <c r="ER107" s="69"/>
      <c r="ES107" s="69"/>
      <c r="ET107" s="69"/>
      <c r="EU107" s="69"/>
      <c r="EV107" s="69"/>
      <c r="EW107" s="69"/>
      <c r="EX107" s="69"/>
      <c r="EY107" s="69"/>
      <c r="EZ107" s="69"/>
      <c r="FA107" s="69"/>
      <c r="FB107" s="69"/>
      <c r="FC107" s="69"/>
      <c r="HJ107"/>
      <c r="HK107"/>
      <c r="HL107"/>
      <c r="HM107"/>
      <c r="HN107"/>
      <c r="HO107"/>
      <c r="HP107"/>
      <c r="HQ107"/>
      <c r="HR107"/>
      <c r="HS107"/>
      <c r="HT107"/>
      <c r="HU107"/>
      <c r="HV107"/>
    </row>
    <row r="108" spans="1:230" ht="20.25">
      <c r="A108" s="625"/>
      <c r="B108" s="625"/>
      <c r="C108" s="625"/>
      <c r="D108" s="625"/>
      <c r="E108" s="625"/>
      <c r="F108" s="625"/>
      <c r="G108" s="626"/>
      <c r="H108" s="625"/>
      <c r="I108" s="627"/>
      <c r="J108" s="627"/>
      <c r="K108" s="625"/>
      <c r="L108" s="560"/>
      <c r="M108" s="625"/>
      <c r="N108" s="628"/>
      <c r="O108" s="628"/>
      <c r="P108" s="625"/>
      <c r="Q108" s="625"/>
      <c r="R108" s="625"/>
      <c r="S108" s="625"/>
      <c r="AM108"/>
      <c r="AN108"/>
      <c r="AO108"/>
      <c r="AW108" s="5"/>
      <c r="AX108" s="5"/>
      <c r="AY108" s="5"/>
      <c r="BE108"/>
      <c r="BF108"/>
      <c r="BG108"/>
      <c r="BK108" s="5"/>
      <c r="BL108" s="5"/>
      <c r="BM108" s="5"/>
      <c r="BN108" s="138"/>
      <c r="BO108" s="138"/>
      <c r="BP108" s="138"/>
      <c r="BU108" s="5"/>
      <c r="BV108" s="5"/>
      <c r="BW108" s="5"/>
      <c r="BX108"/>
      <c r="BY108"/>
      <c r="DK108" s="67"/>
      <c r="DL108" s="67"/>
      <c r="DM108" s="67"/>
      <c r="DN108" s="68"/>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c r="EO108" s="69"/>
      <c r="EP108" s="69"/>
      <c r="EQ108" s="69"/>
      <c r="ER108" s="69"/>
      <c r="ES108" s="69"/>
      <c r="ET108" s="69"/>
      <c r="EU108" s="69"/>
      <c r="EV108" s="69"/>
      <c r="EW108" s="69"/>
      <c r="EX108" s="69"/>
      <c r="EY108" s="69"/>
      <c r="EZ108" s="69"/>
      <c r="FA108" s="69"/>
      <c r="FB108" s="69"/>
      <c r="FC108" s="69"/>
      <c r="HJ108"/>
      <c r="HK108"/>
      <c r="HL108"/>
      <c r="HM108"/>
      <c r="HN108"/>
      <c r="HO108"/>
      <c r="HP108"/>
      <c r="HQ108"/>
      <c r="HR108"/>
      <c r="HS108"/>
      <c r="HT108"/>
      <c r="HU108"/>
      <c r="HV108"/>
    </row>
    <row r="109" spans="1:19" ht="20.25">
      <c r="A109" s="625"/>
      <c r="B109" s="625"/>
      <c r="C109" s="625"/>
      <c r="D109" s="625"/>
      <c r="E109" s="626"/>
      <c r="F109" s="625"/>
      <c r="G109" s="626"/>
      <c r="H109" s="625"/>
      <c r="I109" s="627"/>
      <c r="J109" s="627"/>
      <c r="K109" s="625"/>
      <c r="L109" s="560"/>
      <c r="M109" s="625"/>
      <c r="N109" s="628"/>
      <c r="O109" s="628"/>
      <c r="P109" s="625"/>
      <c r="Q109" s="625"/>
      <c r="R109" s="625"/>
      <c r="S109" s="625"/>
    </row>
    <row r="110" spans="1:19" ht="20.25">
      <c r="A110" s="625"/>
      <c r="B110" s="625"/>
      <c r="C110" s="625"/>
      <c r="D110" s="625"/>
      <c r="E110" s="626"/>
      <c r="F110" s="625"/>
      <c r="G110" s="626"/>
      <c r="H110" s="625"/>
      <c r="I110" s="627"/>
      <c r="J110" s="627"/>
      <c r="K110" s="625"/>
      <c r="L110" s="560"/>
      <c r="M110" s="625"/>
      <c r="N110" s="628"/>
      <c r="O110" s="628"/>
      <c r="P110" s="625"/>
      <c r="Q110" s="625"/>
      <c r="R110" s="625"/>
      <c r="S110" s="625"/>
    </row>
    <row r="111" spans="1:19" ht="20.25">
      <c r="A111" s="625"/>
      <c r="B111" s="625"/>
      <c r="C111" s="625"/>
      <c r="D111" s="625"/>
      <c r="E111" s="626"/>
      <c r="F111" s="625"/>
      <c r="G111" s="626"/>
      <c r="H111" s="625"/>
      <c r="I111" s="627"/>
      <c r="J111" s="627"/>
      <c r="K111" s="625"/>
      <c r="L111" s="560"/>
      <c r="M111" s="625"/>
      <c r="N111" s="628"/>
      <c r="O111" s="628"/>
      <c r="P111" s="625"/>
      <c r="Q111" s="625"/>
      <c r="R111" s="625"/>
      <c r="S111" s="625"/>
    </row>
    <row r="112" spans="1:19" ht="20.25">
      <c r="A112" s="625"/>
      <c r="B112" s="625"/>
      <c r="C112" s="625"/>
      <c r="D112" s="625"/>
      <c r="E112" s="626"/>
      <c r="F112" s="625"/>
      <c r="G112" s="626"/>
      <c r="H112" s="625"/>
      <c r="I112" s="627"/>
      <c r="J112" s="627"/>
      <c r="K112" s="625"/>
      <c r="L112" s="560"/>
      <c r="M112" s="625"/>
      <c r="N112" s="628"/>
      <c r="O112" s="628"/>
      <c r="P112" s="625"/>
      <c r="Q112" s="625"/>
      <c r="R112" s="625"/>
      <c r="S112" s="625"/>
    </row>
    <row r="113" spans="1:19" ht="20.25">
      <c r="A113" s="625"/>
      <c r="B113" s="625"/>
      <c r="C113" s="625"/>
      <c r="D113" s="625"/>
      <c r="E113" s="626"/>
      <c r="F113" s="625"/>
      <c r="G113" s="626"/>
      <c r="H113" s="625"/>
      <c r="I113" s="627"/>
      <c r="J113" s="627"/>
      <c r="K113" s="625"/>
      <c r="L113" s="560"/>
      <c r="M113" s="625"/>
      <c r="N113" s="628"/>
      <c r="O113" s="628"/>
      <c r="P113" s="625"/>
      <c r="Q113" s="625"/>
      <c r="R113" s="625"/>
      <c r="S113" s="625"/>
    </row>
    <row r="114" spans="1:19" ht="20.25">
      <c r="A114" s="625"/>
      <c r="B114" s="625"/>
      <c r="C114" s="625"/>
      <c r="D114" s="625"/>
      <c r="E114" s="626"/>
      <c r="F114" s="625"/>
      <c r="G114" s="626"/>
      <c r="H114" s="625"/>
      <c r="I114" s="627"/>
      <c r="J114" s="627"/>
      <c r="K114" s="625"/>
      <c r="L114" s="560"/>
      <c r="M114" s="625"/>
      <c r="N114" s="628"/>
      <c r="O114" s="628"/>
      <c r="P114" s="625"/>
      <c r="Q114" s="625"/>
      <c r="R114" s="625"/>
      <c r="S114" s="625"/>
    </row>
    <row r="115" spans="1:19" ht="20.25">
      <c r="A115" s="625"/>
      <c r="B115" s="625"/>
      <c r="C115" s="625"/>
      <c r="D115" s="625"/>
      <c r="E115" s="626"/>
      <c r="F115" s="625"/>
      <c r="G115" s="626"/>
      <c r="H115" s="625"/>
      <c r="I115" s="627"/>
      <c r="J115" s="627"/>
      <c r="K115" s="625"/>
      <c r="L115" s="560"/>
      <c r="M115" s="625"/>
      <c r="N115" s="628"/>
      <c r="O115" s="628"/>
      <c r="P115" s="625"/>
      <c r="Q115" s="625"/>
      <c r="R115" s="625"/>
      <c r="S115" s="625"/>
    </row>
    <row r="116" spans="1:19" ht="20.25">
      <c r="A116" s="625"/>
      <c r="B116" s="625"/>
      <c r="C116" s="625"/>
      <c r="D116" s="625"/>
      <c r="E116" s="626"/>
      <c r="F116" s="625"/>
      <c r="G116" s="626"/>
      <c r="H116" s="625"/>
      <c r="I116" s="627"/>
      <c r="J116" s="627"/>
      <c r="K116" s="625"/>
      <c r="L116" s="560"/>
      <c r="M116" s="625"/>
      <c r="N116" s="628"/>
      <c r="O116" s="628"/>
      <c r="P116" s="625"/>
      <c r="Q116" s="625"/>
      <c r="R116" s="625"/>
      <c r="S116" s="625"/>
    </row>
    <row r="117" spans="1:19" ht="20.25">
      <c r="A117" s="625"/>
      <c r="B117" s="625"/>
      <c r="C117" s="625"/>
      <c r="D117" s="625"/>
      <c r="E117" s="626"/>
      <c r="F117" s="625"/>
      <c r="G117" s="626"/>
      <c r="H117" s="625"/>
      <c r="I117" s="627"/>
      <c r="J117" s="627"/>
      <c r="K117" s="625"/>
      <c r="L117" s="560"/>
      <c r="M117" s="625"/>
      <c r="N117" s="628"/>
      <c r="O117" s="628"/>
      <c r="P117" s="625"/>
      <c r="Q117" s="625"/>
      <c r="R117" s="625"/>
      <c r="S117" s="625"/>
    </row>
    <row r="118" spans="1:19" ht="20.25">
      <c r="A118" s="625"/>
      <c r="B118" s="625"/>
      <c r="C118" s="625"/>
      <c r="D118" s="625"/>
      <c r="E118" s="626"/>
      <c r="F118" s="625"/>
      <c r="G118" s="626"/>
      <c r="H118" s="625"/>
      <c r="I118" s="627"/>
      <c r="J118" s="627"/>
      <c r="K118" s="625"/>
      <c r="L118" s="560"/>
      <c r="M118" s="625"/>
      <c r="N118" s="628"/>
      <c r="O118" s="628"/>
      <c r="P118" s="625"/>
      <c r="Q118" s="625"/>
      <c r="R118" s="625"/>
      <c r="S118" s="625"/>
    </row>
    <row r="119" spans="1:19" ht="54.75" customHeight="1">
      <c r="A119" s="625"/>
      <c r="B119" s="625"/>
      <c r="C119" s="625"/>
      <c r="D119" s="625"/>
      <c r="E119" s="626"/>
      <c r="F119" s="625"/>
      <c r="G119" s="626"/>
      <c r="H119" s="625"/>
      <c r="I119" s="627"/>
      <c r="J119" s="627"/>
      <c r="K119" s="625"/>
      <c r="L119" s="560"/>
      <c r="M119" s="625"/>
      <c r="N119" s="628"/>
      <c r="O119" s="628"/>
      <c r="P119" s="625"/>
      <c r="Q119" s="625"/>
      <c r="R119" s="625"/>
      <c r="S119" s="625"/>
    </row>
    <row r="120" spans="1:19" ht="24" customHeight="1">
      <c r="A120" s="625"/>
      <c r="B120" s="625"/>
      <c r="C120" s="625"/>
      <c r="D120" s="625"/>
      <c r="E120" s="626"/>
      <c r="F120" s="625"/>
      <c r="G120" s="626"/>
      <c r="H120" s="625"/>
      <c r="I120" s="627"/>
      <c r="J120" s="627"/>
      <c r="K120" s="625"/>
      <c r="L120" s="560"/>
      <c r="M120" s="625"/>
      <c r="N120" s="628"/>
      <c r="O120" s="628"/>
      <c r="P120" s="625"/>
      <c r="Q120" s="625"/>
      <c r="R120" s="625"/>
      <c r="S120" s="625"/>
    </row>
    <row r="121" spans="1:19" ht="52.5" customHeight="1">
      <c r="A121" s="625"/>
      <c r="B121" s="625"/>
      <c r="C121" s="625"/>
      <c r="D121" s="625"/>
      <c r="E121" s="626"/>
      <c r="F121" s="625"/>
      <c r="G121" s="626"/>
      <c r="H121" s="625"/>
      <c r="I121" s="627"/>
      <c r="J121" s="627"/>
      <c r="K121" s="625"/>
      <c r="L121" s="560"/>
      <c r="M121" s="625"/>
      <c r="N121" s="628"/>
      <c r="O121" s="628"/>
      <c r="P121" s="625"/>
      <c r="Q121" s="625"/>
      <c r="R121" s="625"/>
      <c r="S121" s="625"/>
    </row>
    <row r="122" spans="1:19" ht="39.75" customHeight="1">
      <c r="A122" s="625"/>
      <c r="B122" s="625"/>
      <c r="C122" s="625"/>
      <c r="D122" s="625"/>
      <c r="E122" s="626"/>
      <c r="F122" s="625"/>
      <c r="G122" s="626"/>
      <c r="H122" s="625"/>
      <c r="I122" s="627"/>
      <c r="J122" s="627"/>
      <c r="K122" s="625"/>
      <c r="L122" s="560"/>
      <c r="M122" s="625"/>
      <c r="N122" s="628"/>
      <c r="O122" s="628"/>
      <c r="P122" s="625"/>
      <c r="Q122" s="625"/>
      <c r="R122" s="625"/>
      <c r="S122" s="625"/>
    </row>
    <row r="123" spans="1:19" ht="27" customHeight="1">
      <c r="A123" s="625"/>
      <c r="B123" s="625"/>
      <c r="C123" s="625"/>
      <c r="D123" s="625"/>
      <c r="E123" s="626"/>
      <c r="F123" s="625"/>
      <c r="G123" s="626"/>
      <c r="H123" s="625"/>
      <c r="I123" s="627"/>
      <c r="J123" s="627"/>
      <c r="K123" s="625"/>
      <c r="L123" s="560"/>
      <c r="M123" s="625"/>
      <c r="N123" s="628"/>
      <c r="O123" s="628"/>
      <c r="P123" s="625"/>
      <c r="Q123" s="625"/>
      <c r="R123" s="625"/>
      <c r="S123" s="625"/>
    </row>
    <row r="124" spans="1:19" ht="27" customHeight="1">
      <c r="A124" s="625"/>
      <c r="B124" s="625"/>
      <c r="C124" s="625"/>
      <c r="D124" s="625"/>
      <c r="E124" s="626"/>
      <c r="F124" s="625"/>
      <c r="G124" s="626"/>
      <c r="H124" s="625"/>
      <c r="I124" s="627"/>
      <c r="J124" s="627"/>
      <c r="K124" s="625"/>
      <c r="L124" s="560"/>
      <c r="M124" s="625"/>
      <c r="N124" s="628"/>
      <c r="O124" s="628"/>
      <c r="P124" s="625"/>
      <c r="Q124" s="625"/>
      <c r="R124" s="625"/>
      <c r="S124" s="625"/>
    </row>
    <row r="125" spans="1:19" ht="27" customHeight="1">
      <c r="A125" s="625"/>
      <c r="B125" s="625"/>
      <c r="C125" s="625"/>
      <c r="D125" s="625"/>
      <c r="E125" s="626"/>
      <c r="F125" s="625"/>
      <c r="G125" s="626"/>
      <c r="H125" s="625"/>
      <c r="I125" s="627"/>
      <c r="J125" s="627"/>
      <c r="K125" s="625"/>
      <c r="L125" s="560"/>
      <c r="M125" s="625"/>
      <c r="N125" s="628"/>
      <c r="O125" s="628"/>
      <c r="P125" s="625"/>
      <c r="Q125" s="625"/>
      <c r="R125" s="625"/>
      <c r="S125" s="625"/>
    </row>
    <row r="126" spans="1:19" ht="27" customHeight="1">
      <c r="A126" s="625"/>
      <c r="B126" s="625"/>
      <c r="C126" s="625"/>
      <c r="D126" s="625"/>
      <c r="E126" s="626"/>
      <c r="F126" s="625"/>
      <c r="G126" s="626"/>
      <c r="H126" s="625"/>
      <c r="I126" s="627"/>
      <c r="J126" s="627"/>
      <c r="K126" s="625"/>
      <c r="L126" s="560"/>
      <c r="M126" s="625"/>
      <c r="N126" s="628"/>
      <c r="O126" s="628"/>
      <c r="P126" s="625"/>
      <c r="Q126" s="625"/>
      <c r="R126" s="625"/>
      <c r="S126" s="625"/>
    </row>
    <row r="127" spans="1:19" ht="27" customHeight="1">
      <c r="A127" s="625"/>
      <c r="B127" s="625"/>
      <c r="C127" s="625"/>
      <c r="D127" s="625"/>
      <c r="E127" s="626"/>
      <c r="F127" s="625"/>
      <c r="G127" s="626"/>
      <c r="H127" s="625"/>
      <c r="I127" s="627"/>
      <c r="J127" s="627"/>
      <c r="K127" s="625"/>
      <c r="L127" s="560"/>
      <c r="M127" s="625"/>
      <c r="N127" s="628"/>
      <c r="O127" s="628"/>
      <c r="P127" s="625"/>
      <c r="Q127" s="625"/>
      <c r="R127" s="625"/>
      <c r="S127" s="625"/>
    </row>
    <row r="128" ht="30" customHeight="1"/>
    <row r="129" ht="27" customHeight="1"/>
    <row r="130" ht="27" customHeight="1"/>
    <row r="131" ht="27" customHeight="1"/>
    <row r="132" ht="27" customHeight="1"/>
    <row r="133" ht="30" customHeight="1"/>
    <row r="134" ht="29.25" customHeight="1"/>
    <row r="135" ht="31.5" customHeight="1"/>
    <row r="136" ht="30" customHeight="1"/>
    <row r="137" ht="34.5" customHeight="1"/>
    <row r="138" ht="30" customHeight="1"/>
    <row r="139" ht="30" customHeight="1"/>
    <row r="140" ht="30" customHeight="1">
      <c r="D140" s="5"/>
    </row>
    <row r="141" ht="30" customHeight="1">
      <c r="D141" s="5"/>
    </row>
    <row r="142" ht="30" customHeight="1"/>
    <row r="143" ht="30" customHeight="1">
      <c r="F143" s="5"/>
    </row>
    <row r="144" ht="30" customHeight="1">
      <c r="F144" s="5"/>
    </row>
  </sheetData>
  <sheetProtection sheet="1" selectLockedCells="1"/>
  <mergeCells count="31">
    <mergeCell ref="GW29:GX29"/>
    <mergeCell ref="GF30:GR31"/>
    <mergeCell ref="GL33:GL34"/>
    <mergeCell ref="AR15:AW15"/>
    <mergeCell ref="FD20:FD21"/>
    <mergeCell ref="AR11:AW11"/>
    <mergeCell ref="H6:I7"/>
    <mergeCell ref="B3:D4"/>
    <mergeCell ref="M3:Q4"/>
    <mergeCell ref="H4:J4"/>
    <mergeCell ref="GQ61:GQ62"/>
    <mergeCell ref="GG7:GM7"/>
    <mergeCell ref="FF24:FG25"/>
    <mergeCell ref="FD45:FD46"/>
    <mergeCell ref="Q8:Q9"/>
    <mergeCell ref="H34:I34"/>
    <mergeCell ref="F37:H37"/>
    <mergeCell ref="M8:M9"/>
    <mergeCell ref="N8:N9"/>
    <mergeCell ref="M6:Q7"/>
    <mergeCell ref="F6:G7"/>
    <mergeCell ref="B25:C25"/>
    <mergeCell ref="C1:D1"/>
    <mergeCell ref="F8:G8"/>
    <mergeCell ref="H8:H9"/>
    <mergeCell ref="I8:J8"/>
    <mergeCell ref="C17:D17"/>
    <mergeCell ref="F1:Q1"/>
    <mergeCell ref="B2:D2"/>
    <mergeCell ref="O8:O9"/>
    <mergeCell ref="P8:P9"/>
  </mergeCells>
  <conditionalFormatting sqref="FQ5:FQ9">
    <cfRule type="expression" priority="6" dxfId="7" stopIfTrue="1">
      <formula>$FI$14=241</formula>
    </cfRule>
  </conditionalFormatting>
  <conditionalFormatting sqref="B17">
    <cfRule type="expression" priority="7" dxfId="4" stopIfTrue="1">
      <formula>$FI$14&lt;&gt;240</formula>
    </cfRule>
  </conditionalFormatting>
  <conditionalFormatting sqref="C17">
    <cfRule type="expression" priority="8" dxfId="4" stopIfTrue="1">
      <formula>$FI$14&lt;&gt;2</formula>
    </cfRule>
  </conditionalFormatting>
  <conditionalFormatting sqref="C18:D18">
    <cfRule type="expression" priority="5" dxfId="1" stopIfTrue="1">
      <formula>$FI$14&lt;&gt;237</formula>
    </cfRule>
  </conditionalFormatting>
  <conditionalFormatting sqref="C19:D19">
    <cfRule type="expression" priority="4" dxfId="1" stopIfTrue="1">
      <formula>$FI$14&lt;&gt;238</formula>
    </cfRule>
  </conditionalFormatting>
  <conditionalFormatting sqref="C20:D20">
    <cfRule type="expression" priority="3" dxfId="1" stopIfTrue="1">
      <formula>$FI$14&lt;&gt;239</formula>
    </cfRule>
  </conditionalFormatting>
  <conditionalFormatting sqref="C32">
    <cfRule type="expression" priority="2" dxfId="0" stopIfTrue="1">
      <formula>$C$32&gt;$C$27</formula>
    </cfRule>
  </conditionalFormatting>
  <printOptions gridLines="1"/>
  <pageMargins left="0.75" right="0.75" top="1" bottom="1" header="0.5" footer="0.5"/>
  <pageSetup fitToHeight="1" fitToWidth="1" horizontalDpi="600" verticalDpi="600" orientation="landscape" scale="49" r:id="rId3"/>
  <ignoredErrors>
    <ignoredError sqref="J7" unlockedFormula="1"/>
    <ignoredError sqref="P34" 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Sheet1"/>
  <dimension ref="A2:GF85"/>
  <sheetViews>
    <sheetView zoomScale="75" zoomScaleNormal="75" zoomScalePageLayoutView="0" workbookViewId="0" topLeftCell="A7">
      <selection activeCell="BA17" sqref="BA17"/>
    </sheetView>
  </sheetViews>
  <sheetFormatPr defaultColWidth="9.140625" defaultRowHeight="12.75"/>
  <cols>
    <col min="7" max="8" width="9.140625" style="1" customWidth="1"/>
    <col min="9" max="9" width="12.57421875" style="1" customWidth="1"/>
    <col min="10" max="10" width="9.140625" style="1" customWidth="1"/>
    <col min="11" max="11" width="11.57421875" style="1" customWidth="1"/>
    <col min="12" max="12" width="9.140625" style="1" customWidth="1"/>
    <col min="13" max="13" width="15.140625" style="1" customWidth="1"/>
    <col min="14" max="14" width="9.140625" style="1" customWidth="1"/>
    <col min="15" max="15" width="11.28125" style="0" bestFit="1" customWidth="1"/>
    <col min="19" max="19" width="14.8515625" style="0" customWidth="1"/>
    <col min="25" max="25" width="10.57421875" style="0" customWidth="1"/>
    <col min="64" max="64" width="10.28125" style="48" customWidth="1"/>
    <col min="66" max="66" width="10.28125" style="48" customWidth="1"/>
    <col min="68" max="68" width="13.140625" style="48" customWidth="1"/>
    <col min="70" max="70" width="10.28125" style="48" customWidth="1"/>
    <col min="72" max="72" width="10.28125" style="48" customWidth="1"/>
    <col min="74" max="74" width="10.28125" style="48" customWidth="1"/>
    <col min="76" max="76" width="10.28125" style="48" bestFit="1" customWidth="1"/>
    <col min="78" max="78" width="10.28125" style="48" bestFit="1" customWidth="1"/>
    <col min="80" max="80" width="10.28125" style="48" bestFit="1" customWidth="1"/>
    <col min="82" max="82" width="10.28125" style="48" bestFit="1" customWidth="1"/>
    <col min="84" max="84" width="10.28125" style="48" bestFit="1" customWidth="1"/>
    <col min="86" max="86" width="10.28125" style="48" bestFit="1" customWidth="1"/>
    <col min="88" max="88" width="10.28125" style="48" bestFit="1" customWidth="1"/>
    <col min="90" max="90" width="14.8515625" style="48" customWidth="1"/>
    <col min="92" max="92" width="10.28125" style="48" bestFit="1" customWidth="1"/>
    <col min="94" max="94" width="12.140625" style="48" customWidth="1"/>
    <col min="96" max="96" width="10.28125" style="48" bestFit="1" customWidth="1"/>
    <col min="98" max="98" width="13.00390625" style="48" customWidth="1"/>
    <col min="100" max="100" width="10.28125" style="48" bestFit="1" customWidth="1"/>
    <col min="102" max="102" width="17.00390625" style="48" customWidth="1"/>
    <col min="104" max="104" width="15.421875" style="48" customWidth="1"/>
    <col min="106" max="106" width="14.421875" style="48" customWidth="1"/>
    <col min="108" max="108" width="12.7109375" style="48" customWidth="1"/>
    <col min="110" max="110" width="10.28125" style="48" bestFit="1" customWidth="1"/>
    <col min="112" max="112" width="13.7109375" style="48" customWidth="1"/>
    <col min="114" max="114" width="15.421875" style="48" customWidth="1"/>
    <col min="116" max="116" width="12.140625" style="48" customWidth="1"/>
    <col min="118" max="118" width="10.28125" style="48" bestFit="1" customWidth="1"/>
    <col min="120" max="120" width="10.28125" style="48" bestFit="1" customWidth="1"/>
    <col min="185" max="185" width="9.140625" style="8" customWidth="1"/>
    <col min="187" max="187" width="9.28125" style="0" bestFit="1" customWidth="1"/>
  </cols>
  <sheetData>
    <row r="2" spans="2:11" ht="57.75" customHeight="1">
      <c r="B2" s="227" t="s">
        <v>113</v>
      </c>
      <c r="C2" s="59"/>
      <c r="D2" s="59"/>
      <c r="E2" s="59"/>
      <c r="F2" s="59"/>
      <c r="G2" s="124"/>
      <c r="H2" s="124"/>
      <c r="I2" s="124"/>
      <c r="J2" s="124"/>
      <c r="K2" s="124"/>
    </row>
    <row r="4" spans="7:184" ht="29.25" customHeight="1">
      <c r="G4" s="390"/>
      <c r="H4" s="390"/>
      <c r="I4" s="390"/>
      <c r="J4" s="390"/>
      <c r="K4" s="390"/>
      <c r="L4" s="390"/>
      <c r="M4" s="390"/>
      <c r="N4" s="390"/>
      <c r="O4" s="213"/>
      <c r="P4" s="213"/>
      <c r="Q4" s="213"/>
      <c r="R4" s="213"/>
      <c r="S4" s="213"/>
      <c r="T4" s="213"/>
      <c r="U4" s="213"/>
      <c r="V4" s="213"/>
      <c r="W4" s="213"/>
      <c r="X4" s="213"/>
      <c r="Y4" s="213"/>
      <c r="Z4" s="213"/>
      <c r="AA4" s="213"/>
      <c r="AB4" s="213"/>
      <c r="AC4" s="213"/>
      <c r="AD4" s="213"/>
      <c r="AE4" s="213"/>
      <c r="AF4" s="213"/>
      <c r="AG4" s="213"/>
      <c r="AH4" s="213"/>
      <c r="AI4" s="214" t="s">
        <v>296</v>
      </c>
      <c r="AJ4" s="213"/>
      <c r="AK4" s="213"/>
      <c r="AL4" s="213"/>
      <c r="AM4" s="213"/>
      <c r="AN4" s="213"/>
      <c r="AO4" s="213"/>
      <c r="AP4" s="213"/>
      <c r="AQ4" s="213"/>
      <c r="AR4" s="213"/>
      <c r="AS4" s="969" t="s">
        <v>295</v>
      </c>
      <c r="AT4" s="969"/>
      <c r="AU4" s="969"/>
      <c r="AV4" s="969"/>
      <c r="AW4" s="969"/>
      <c r="AX4" s="969"/>
      <c r="AY4" s="969"/>
      <c r="AZ4" s="969"/>
      <c r="BA4" s="969"/>
      <c r="BB4" s="969"/>
      <c r="BC4" s="969"/>
      <c r="BD4" s="969"/>
      <c r="BE4" s="969"/>
      <c r="BF4" s="969"/>
      <c r="BG4" s="969"/>
      <c r="BH4" s="969"/>
      <c r="BK4" s="970" t="s">
        <v>297</v>
      </c>
      <c r="BL4" s="971"/>
      <c r="BM4" s="971"/>
      <c r="BN4" s="971"/>
      <c r="BO4" s="971"/>
      <c r="BP4" s="971"/>
      <c r="BQ4" s="971"/>
      <c r="BR4" s="971"/>
      <c r="BS4" s="971"/>
      <c r="BT4" s="971"/>
      <c r="BU4" s="971"/>
      <c r="BV4" s="971"/>
      <c r="BW4" s="971"/>
      <c r="BX4" s="971"/>
      <c r="BY4" s="971"/>
      <c r="BZ4" s="971"/>
      <c r="CA4" s="971"/>
      <c r="CB4" s="971"/>
      <c r="CC4" s="971"/>
      <c r="CD4" s="971"/>
      <c r="CE4" s="971"/>
      <c r="CF4" s="971"/>
      <c r="CG4" s="971"/>
      <c r="CH4" s="971"/>
      <c r="CI4" s="971"/>
      <c r="CJ4" s="971"/>
      <c r="CK4" s="971"/>
      <c r="CL4" s="971"/>
      <c r="CM4" s="971"/>
      <c r="CN4" s="971"/>
      <c r="CO4" s="971"/>
      <c r="CP4" s="971"/>
      <c r="CQ4" s="971"/>
      <c r="CR4" s="971"/>
      <c r="CS4" s="971"/>
      <c r="CT4" s="971"/>
      <c r="CU4" s="971"/>
      <c r="CV4" s="971"/>
      <c r="CW4" s="971"/>
      <c r="CX4" s="971"/>
      <c r="CY4" s="971"/>
      <c r="CZ4" s="971"/>
      <c r="DA4" s="971"/>
      <c r="DB4" s="971"/>
      <c r="DC4" s="971"/>
      <c r="DD4" s="971"/>
      <c r="DE4" s="971"/>
      <c r="DF4" s="971"/>
      <c r="DG4" s="971"/>
      <c r="DH4" s="971"/>
      <c r="DI4" s="971"/>
      <c r="DJ4" s="971"/>
      <c r="DK4" s="971"/>
      <c r="DL4" s="971"/>
      <c r="DM4" s="971"/>
      <c r="DN4" s="971"/>
      <c r="DO4" s="971"/>
      <c r="DP4" s="971"/>
      <c r="DQ4" s="971"/>
      <c r="DR4" s="971"/>
      <c r="DS4" s="971"/>
      <c r="DT4" s="971"/>
      <c r="DU4" s="971"/>
      <c r="DV4" s="971"/>
      <c r="DW4" s="971"/>
      <c r="DX4" s="971"/>
      <c r="DY4" s="971"/>
      <c r="DZ4" s="971"/>
      <c r="EA4" s="971"/>
      <c r="EB4" s="971"/>
      <c r="EC4" s="971"/>
      <c r="ED4" s="971"/>
      <c r="EE4" s="971"/>
      <c r="EF4" s="971"/>
      <c r="EG4" s="971"/>
      <c r="EH4" s="971"/>
      <c r="EI4" s="971"/>
      <c r="EJ4" s="971"/>
      <c r="EK4" s="971"/>
      <c r="EL4" s="969" t="s">
        <v>298</v>
      </c>
      <c r="EM4" s="969"/>
      <c r="EN4" s="969"/>
      <c r="EO4" s="969"/>
      <c r="EP4" s="969"/>
      <c r="EQ4" s="969"/>
      <c r="ER4" s="969"/>
      <c r="ES4" s="969"/>
      <c r="ET4" s="969"/>
      <c r="EU4" s="969"/>
      <c r="EV4" s="969"/>
      <c r="EW4" s="969"/>
      <c r="EX4" s="969"/>
      <c r="EY4" s="969"/>
      <c r="EZ4" s="969"/>
      <c r="FA4" s="969"/>
      <c r="FB4" s="969"/>
      <c r="FC4" s="969"/>
      <c r="FD4" s="969"/>
      <c r="FE4" s="969"/>
      <c r="FF4" s="969"/>
      <c r="FG4" s="969"/>
      <c r="FH4" s="969"/>
      <c r="FI4" s="969"/>
      <c r="FJ4" s="969"/>
      <c r="FK4" s="969"/>
      <c r="FL4" s="969"/>
      <c r="FM4" s="969"/>
      <c r="FN4" s="969"/>
      <c r="FO4" s="969"/>
      <c r="FP4" s="969"/>
      <c r="FQ4" s="969"/>
      <c r="FR4" s="969"/>
      <c r="FS4" s="969"/>
      <c r="FT4" s="969"/>
      <c r="FU4" s="969"/>
      <c r="FV4" s="969"/>
      <c r="FW4" s="969"/>
      <c r="FX4" s="969"/>
      <c r="FY4" s="969"/>
      <c r="FZ4" s="969"/>
      <c r="GA4" s="969"/>
      <c r="GB4" s="215"/>
    </row>
    <row r="5" spans="2:186" ht="21" thickBot="1">
      <c r="B5" s="1"/>
      <c r="E5" s="67"/>
      <c r="F5" s="67"/>
      <c r="G5" s="391"/>
      <c r="H5" s="391"/>
      <c r="I5" s="391"/>
      <c r="J5" s="391"/>
      <c r="K5" s="391"/>
      <c r="L5" s="391"/>
      <c r="M5" s="391"/>
      <c r="N5" s="391"/>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446" t="s">
        <v>145</v>
      </c>
      <c r="BL5" s="447"/>
      <c r="BM5" s="67"/>
      <c r="BN5" s="416"/>
      <c r="BO5" s="68"/>
      <c r="BP5" s="416"/>
      <c r="BQ5" s="69"/>
      <c r="BR5" s="447"/>
      <c r="BS5" s="69"/>
      <c r="BT5" s="447"/>
      <c r="BU5" s="69"/>
      <c r="BV5" s="416"/>
      <c r="BW5" s="69"/>
      <c r="BX5" s="447"/>
      <c r="BY5" s="69"/>
      <c r="BZ5" s="447"/>
      <c r="CA5" s="69"/>
      <c r="CB5" s="447"/>
      <c r="CC5" s="69"/>
      <c r="CD5" s="447"/>
      <c r="CE5" s="69"/>
      <c r="CF5" s="447"/>
      <c r="CG5" s="69"/>
      <c r="CH5" s="447"/>
      <c r="CI5" s="69"/>
      <c r="CJ5" s="429"/>
      <c r="CK5" s="177"/>
      <c r="CL5" s="416"/>
      <c r="CM5" s="69"/>
      <c r="CN5" s="416"/>
      <c r="CO5" s="69"/>
      <c r="CP5" s="416"/>
      <c r="CQ5" s="167"/>
      <c r="CR5" s="416"/>
      <c r="CS5" s="69"/>
      <c r="CT5" s="416"/>
      <c r="CU5" s="69"/>
      <c r="CV5" s="416"/>
      <c r="CW5" s="69"/>
      <c r="CX5" s="416"/>
      <c r="CY5" s="69"/>
      <c r="CZ5" s="416"/>
      <c r="DA5" s="69"/>
      <c r="DB5" s="416"/>
      <c r="DC5" s="69"/>
      <c r="DD5" s="416"/>
      <c r="DE5" s="69"/>
      <c r="DF5" s="416"/>
      <c r="DG5" s="70"/>
      <c r="DH5" s="416"/>
      <c r="DI5" s="69"/>
      <c r="DJ5" s="416"/>
      <c r="DK5" s="69"/>
      <c r="DL5" s="416"/>
      <c r="DM5" s="69"/>
      <c r="DN5" s="416"/>
      <c r="DO5" s="69"/>
      <c r="DP5" s="416"/>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205" t="s">
        <v>73</v>
      </c>
      <c r="GD5" s="69"/>
    </row>
    <row r="6" spans="5:186" ht="21" thickBot="1">
      <c r="E6" s="67"/>
      <c r="F6" s="78"/>
      <c r="G6" s="392">
        <f>IF(CALCULATOR!$B$13=G7,CALCULATOR!$D$13,IF(CALCULATOR!$B$14=G7,CALCULATOR!$D$14,IF(CALCULATOR!$B$15=G7,CALCULATOR!$D$15,IF(CALCULATOR!$B$16=G7,CALCULATOR!$D$16,IF(CALCULATOR!$B$17=G7,CALCULATOR!$D$17,0)))))</f>
        <v>0</v>
      </c>
      <c r="H6" s="105"/>
      <c r="I6" s="392">
        <f>IF(CALCULATOR!$B$13=I7,CALCULATOR!$D$13,IF(CALCULATOR!$B$14=I7,CALCULATOR!$D$14,IF(CALCULATOR!$B$15=I7,CALCULATOR!$D$15,IF(CALCULATOR!$B$16=I7,CALCULATOR!$D$16,IF(CALCULATOR!$B$17=I7,CALCULATOR!$D$17,0)))))</f>
        <v>0</v>
      </c>
      <c r="J6" s="105"/>
      <c r="K6" s="392">
        <f>IF(CALCULATOR!$B$13=K7,CALCULATOR!$D$13,IF(CALCULATOR!$B$14=K7,CALCULATOR!$D$14,IF(CALCULATOR!$B$15=K7,CALCULATOR!$D$15,IF(CALCULATOR!$B$16=K7,CALCULATOR!$D$16,IF(CALCULATOR!$B$17=K7,CALCULATOR!$D$17,0)))))</f>
        <v>0</v>
      </c>
      <c r="L6" s="414"/>
      <c r="M6" s="392">
        <f>IF(CALCULATOR!$B$13=M7,CALCULATOR!$D$13,IF(CALCULATOR!$B$14=M7,CALCULATOR!$D$14,IF(CALCULATOR!$B$15=M7,CALCULATOR!$D$15,IF(CALCULATOR!$B$16=M7,CALCULATOR!$D$16,IF(CALCULATOR!$B$17=M7,CALCULATOR!$D$17,0)))))</f>
        <v>0</v>
      </c>
      <c r="N6" s="414"/>
      <c r="O6" s="392">
        <f>IF(CALCULATOR!$B$13=O7,CALCULATOR!$D$13,IF(CALCULATOR!$B$14=O7,CALCULATOR!$D$14,IF(CALCULATOR!$B$15=O7,CALCULATOR!$D$15,IF(CALCULATOR!$B$16=O7,CALCULATOR!$D$16,IF(CALCULATOR!$B$17=O7,CALCULATOR!$D$17,0)))))</f>
        <v>0</v>
      </c>
      <c r="P6" s="414"/>
      <c r="Q6" s="392">
        <f>IF(CALCULATOR!$B$13=Q7,CALCULATOR!$D$13,IF(CALCULATOR!$B$14=Q7,CALCULATOR!$D$14,IF(CALCULATOR!$B$15=Q7,CALCULATOR!$D$15,IF(CALCULATOR!$B$16=Q7,CALCULATOR!$D$16,IF(CALCULATOR!$B$17=Q7,CALCULATOR!$D$17,0)))))</f>
        <v>0</v>
      </c>
      <c r="R6" s="414"/>
      <c r="S6" s="392">
        <f>IF(CALCULATOR!$B$13=S7,CALCULATOR!$D$13,IF(CALCULATOR!$B$14=S7,CALCULATOR!$D$14,IF(CALCULATOR!$B$15=S7,CALCULATOR!$D$15,IF(CALCULATOR!$B$16=S7,CALCULATOR!$D$16,IF(CALCULATOR!$B$17=S7,CALCULATOR!$D$17,0)))))</f>
        <v>0</v>
      </c>
      <c r="T6" s="413"/>
      <c r="U6" s="392">
        <f>IF(CALCULATOR!$B$13=U7,CALCULATOR!$D$13,IF(CALCULATOR!$B$14=U7,CALCULATOR!$D$14,IF(CALCULATOR!$B$15=U7,CALCULATOR!$D$15,IF(CALCULATOR!$B$16=U7,CALCULATOR!$D$16,IF(CALCULATOR!$B$17=U7,CALCULATOR!$D$17,0)))))</f>
        <v>0</v>
      </c>
      <c r="V6" s="415"/>
      <c r="W6" s="392">
        <f>IF(CALCULATOR!$B$13=W7,CALCULATOR!$D$13,IF(CALCULATOR!$B$14=W7,CALCULATOR!$D$14,IF(CALCULATOR!$B$15=W7,CALCULATOR!$D$15,IF(CALCULATOR!$B$16=W7,CALCULATOR!$D$16,IF(CALCULATOR!$B$17=W7,CALCULATOR!$D$17,0)))))</f>
        <v>0</v>
      </c>
      <c r="X6" s="414"/>
      <c r="Y6" s="392">
        <f>IF(CALCULATOR!$B$13=Y7,CALCULATOR!$D$13,IF(CALCULATOR!$B$14=Y7,CALCULATOR!$D$14,IF(CALCULATOR!$B$15=Y7,CALCULATOR!$D$15,IF(CALCULATOR!$B$16=Y7,CALCULATOR!$D$16,IF(CALCULATOR!$B$17=Y7,CALCULATOR!$D$17,0)))))</f>
        <v>0</v>
      </c>
      <c r="Z6" s="414"/>
      <c r="AA6" s="392">
        <f>IF(CALCULATOR!$B$13=AA7,CALCULATOR!$D$13,IF(CALCULATOR!$B$14=AA7,CALCULATOR!$D$14,IF(CALCULATOR!$B$15=AA7,CALCULATOR!$D$15,IF(CALCULATOR!$B$16=AA7,CALCULATOR!$D$16,IF(CALCULATOR!$B$17=AA7,CALCULATOR!$D$17,0)))))</f>
        <v>0</v>
      </c>
      <c r="AB6" s="414"/>
      <c r="AC6" s="392">
        <f>IF(CALCULATOR!$B$13=AC7,CALCULATOR!$D$13,IF(CALCULATOR!$B$14=AC7,CALCULATOR!$D$14,IF(CALCULATOR!$B$15=AC7,CALCULATOR!$D$15,IF(CALCULATOR!$B$16=AC7,CALCULATOR!$D$16,IF(CALCULATOR!$B$17=AC7,CALCULATOR!$D$17,0)))))</f>
        <v>0</v>
      </c>
      <c r="AD6" s="414"/>
      <c r="AE6" s="392">
        <f>IF(CALCULATOR!$B$13=AE7,CALCULATOR!$D$13,IF(CALCULATOR!$B$14=AE7,CALCULATOR!$D$14,IF(CALCULATOR!$B$15=AE7,CALCULATOR!$D$15,IF(CALCULATOR!$B$16=AE7,CALCULATOR!$D$16,IF(CALCULATOR!$B$17=AE7,CALCULATOR!$D$17,0)))))</f>
        <v>0</v>
      </c>
      <c r="AF6" s="414"/>
      <c r="AG6" s="392">
        <f>IF(CALCULATOR!$B$13=AG7,CALCULATOR!$D$13,IF(CALCULATOR!$B$14=AG7,CALCULATOR!$D$14,IF(CALCULATOR!$B$15=AG7,CALCULATOR!$D$15,IF(CALCULATOR!$B$16=AG7,CALCULATOR!$D$16,IF(CALCULATOR!$B$17=AG7,CALCULATOR!$D$17,0)))))</f>
        <v>0</v>
      </c>
      <c r="AH6" s="413"/>
      <c r="AI6" s="392">
        <f>IF(CALCULATOR!$B$13=AI7,CALCULATOR!$D$13,IF(CALCULATOR!$B$14=AI7,CALCULATOR!$D$14,IF(CALCULATOR!$B$15=AI7,CALCULATOR!$D$15,IF(CALCULATOR!$B$16=AI7,CALCULATOR!$D$16,IF(CALCULATOR!$B$17=AI7,CALCULATOR!$D$17,0)))))</f>
        <v>0</v>
      </c>
      <c r="AJ6" s="69"/>
      <c r="AK6" s="392">
        <f>IF(CALCULATOR!$B$13=AK7,CALCULATOR!$D$13,IF(CALCULATOR!$B$14=AK7,CALCULATOR!$D$14,IF(CALCULATOR!$B$15=AK7,CALCULATOR!$D$15,IF(CALCULATOR!$B$16=AK7,CALCULATOR!$D$16,IF(CALCULATOR!$B$17=AK7,CALCULATOR!$D$17,0)))))</f>
        <v>0</v>
      </c>
      <c r="AL6" s="69"/>
      <c r="AM6" s="392">
        <f>IF(CALCULATOR!$B$13=AM7,CALCULATOR!$D$13,IF(CALCULATOR!$B$14=AM7,CALCULATOR!$D$14,IF(CALCULATOR!$B$15=AM7,CALCULATOR!$D$15,IF(CALCULATOR!$B$16=AM7,CALCULATOR!$D$16,IF(CALCULATOR!$B$17=AM7,CALCULATOR!$D$17,0)))))</f>
        <v>0</v>
      </c>
      <c r="AN6" s="69"/>
      <c r="AO6" s="392">
        <f>IF(CALCULATOR!$B$13=AO7,CALCULATOR!$D$13,IF(CALCULATOR!$B$14=AO7,CALCULATOR!$D$14,IF(CALCULATOR!$B$15=AO7,CALCULATOR!$D$15,IF(CALCULATOR!$B$16=AO7,CALCULATOR!$D$16,IF(CALCULATOR!$B$17=AO7,CALCULATOR!$D$17,0)))))</f>
        <v>0</v>
      </c>
      <c r="AP6" s="69"/>
      <c r="AQ6" s="392">
        <f>IF(CALCULATOR!$B$13=AQ7,CALCULATOR!$D$13,IF(CALCULATOR!$B$14=AQ7,CALCULATOR!$D$14,IF(CALCULATOR!$B$15=AQ7,CALCULATOR!$D$15,IF(CALCULATOR!$B$16=AQ7,CALCULATOR!$D$16,IF(CALCULATOR!$B$17=AQ7,CALCULATOR!$D$17,0)))))</f>
        <v>0</v>
      </c>
      <c r="AR6" s="69"/>
      <c r="AS6" s="392">
        <f>IF(CALCULATOR!$B$13=AS7,CALCULATOR!$D$13,IF(CALCULATOR!$B$14=AS7,CALCULATOR!$D$14,IF(CALCULATOR!$B$15=AS7,CALCULATOR!$D$15,IF(CALCULATOR!$B$16=AS7,CALCULATOR!$D$16,IF(CALCULATOR!$B$17=AS7,CALCULATOR!$D$17,0)))))</f>
        <v>0</v>
      </c>
      <c r="AT6" s="69"/>
      <c r="AU6" s="392">
        <f>IF(CALCULATOR!$B$13=AU7,CALCULATOR!$D$13,IF(CALCULATOR!$B$14=AU7,CALCULATOR!$D$14,IF(CALCULATOR!$B$15=AU7,CALCULATOR!$D$15,IF(CALCULATOR!$B$16=AU7,CALCULATOR!$D$16,IF(CALCULATOR!$B$17=AU7,CALCULATOR!$D$17,0)))))</f>
        <v>0</v>
      </c>
      <c r="AV6" s="69"/>
      <c r="AW6" s="392">
        <f>IF(CALCULATOR!$B$13=AW7,CALCULATOR!$D$13,IF(CALCULATOR!$B$14=AW7,CALCULATOR!$D$14,IF(CALCULATOR!$B$15=AW7,CALCULATOR!$D$15,IF(CALCULATOR!$B$16=AW7,CALCULATOR!$D$16,IF(CALCULATOR!$B$17=AW7,CALCULATOR!$D$17,0)))))</f>
        <v>0</v>
      </c>
      <c r="AX6" s="69"/>
      <c r="AY6" s="392">
        <f>IF(CALCULATOR!$B$13=AY7,CALCULATOR!$D$13,IF(CALCULATOR!$B$14=AY7,CALCULATOR!$D$14,IF(CALCULATOR!$B$15=AY7,CALCULATOR!$D$15,IF(CALCULATOR!$B$16=AY7,CALCULATOR!$D$16,IF(CALCULATOR!$B$17=AY7,CALCULATOR!$D$17,0)))))</f>
        <v>0</v>
      </c>
      <c r="AZ6" s="69"/>
      <c r="BA6" s="392">
        <f>IF(CALCULATOR!$B$13=BA7,CALCULATOR!$D$13,IF(CALCULATOR!$B$14=BA7,CALCULATOR!$D$14,IF(CALCULATOR!$B$15=BA7,CALCULATOR!$D$15,IF(CALCULATOR!$B$16=BA7,CALCULATOR!$D$16,IF(CALCULATOR!$B$17=BA7,CALCULATOR!$D$17,0)))))</f>
        <v>0</v>
      </c>
      <c r="BB6" s="69"/>
      <c r="BC6" s="392">
        <f>IF(CALCULATOR!$B$13=BC7,CALCULATOR!$D$13,IF(CALCULATOR!$B$14=BC7,CALCULATOR!$D$14,IF(CALCULATOR!$B$15=BC7,CALCULATOR!$D$15,IF(CALCULATOR!$B$16=BC7,CALCULATOR!$D$16,IF(CALCULATOR!$B$17=BC7,CALCULATOR!$D$17,0)))))</f>
        <v>0</v>
      </c>
      <c r="BD6" s="69"/>
      <c r="BE6" s="392">
        <f>IF(CALCULATOR!$B$13=BE7,CALCULATOR!$D$13,IF(CALCULATOR!$B$14=BE7,CALCULATOR!$D$14,IF(CALCULATOR!$B$15=BE7,CALCULATOR!$D$15,IF(CALCULATOR!$B$16=BE7,CALCULATOR!$D$16,IF(CALCULATOR!$B$17=BE7,CALCULATOR!$D$17,0)))))</f>
        <v>0</v>
      </c>
      <c r="BF6" s="69"/>
      <c r="BG6" s="392">
        <f>IF(CALCULATOR!$B$13=BG7,CALCULATOR!$D$13,IF(CALCULATOR!$B$14=BG7,CALCULATOR!$D$14,IF(CALCULATOR!$B$15=BG7,CALCULATOR!$D$15,IF(CALCULATOR!$B$16=BG7,CALCULATOR!$D$16,IF(CALCULATOR!$B$17=BG7,CALCULATOR!$D$17,0)))))</f>
        <v>0</v>
      </c>
      <c r="BH6" s="69"/>
      <c r="BI6" s="163"/>
      <c r="BJ6" s="67"/>
      <c r="BK6" s="445"/>
      <c r="BL6" s="420">
        <f>IF(CALCULATOR!$B$7=BL7,CALCULATOR!$D$7,IF(CALCULATOR!$B$8=BL7,CALCULATOR!$D$8,IF(CALCULATOR!$B$9=BL7,CALCULATOR!$D$9,IF(CALCULATOR!$B$10=BL7,CALCULATOR!$D$10,IF(CALCULATOR!$B$11=BL7,CALCULATOR!$D$11,0)))))</f>
        <v>0</v>
      </c>
      <c r="BM6" s="69"/>
      <c r="BN6" s="420">
        <f>IF(CALCULATOR!$B$7=BN7,CALCULATOR!$D$7,IF(CALCULATOR!$B$8=BN7,CALCULATOR!$D$8,IF(CALCULATOR!$B$9=BN7,CALCULATOR!$D$9,IF(CALCULATOR!$B$10=BN7,CALCULATOR!$D$10,IF(CALCULATOR!$B$11=BN7,CALCULATOR!$D$11,0)))))</f>
        <v>0</v>
      </c>
      <c r="BO6" s="69"/>
      <c r="BP6" s="420">
        <f>IF(CALCULATOR!$B$7=BP7,CALCULATOR!$D$7,IF(CALCULATOR!$B$8=BP7,CALCULATOR!$D$8,IF(CALCULATOR!$B$9=BP7,CALCULATOR!$D$9,IF(CALCULATOR!$B$10=BP7,CALCULATOR!$D$10,IF(CALCULATOR!$B$11=BP7,CALCULATOR!$D$11,0)))))</f>
        <v>0</v>
      </c>
      <c r="BQ6" s="69"/>
      <c r="BR6" s="420">
        <f>IF(CALCULATOR!$B$7=BR7,CALCULATOR!$D$7,IF(CALCULATOR!$B$8=BR7,CALCULATOR!$D$8,IF(CALCULATOR!$B$9=BR7,CALCULATOR!$D$9,IF(CALCULATOR!$B$10=BR7,CALCULATOR!$D$10,IF(CALCULATOR!$B$11=BR7,CALCULATOR!$D$11,0)))))</f>
        <v>0</v>
      </c>
      <c r="BS6" s="69"/>
      <c r="BT6" s="420">
        <f>IF(CALCULATOR!$B$7=BT7,CALCULATOR!$D$7,IF(CALCULATOR!$B$8=BT7,CALCULATOR!$D$8,IF(CALCULATOR!$B$9=BT7,CALCULATOR!$D$9,IF(CALCULATOR!$B$10=BT7,CALCULATOR!$D$10,IF(CALCULATOR!$B$11=BT7,CALCULATOR!$D$11,0)))))</f>
        <v>0</v>
      </c>
      <c r="BU6" s="69"/>
      <c r="BV6" s="420">
        <f>IF(CALCULATOR!$B$7=BV7,CALCULATOR!$D$7,IF(CALCULATOR!$B$8=BV7,CALCULATOR!$D$8,IF(CALCULATOR!$B$9=BV7,CALCULATOR!$D$9,IF(CALCULATOR!$B$10=BV7,CALCULATOR!$D$10,IF(CALCULATOR!$B$11=BV7,CALCULATOR!$D$11,0)))))</f>
        <v>0</v>
      </c>
      <c r="BW6" s="69"/>
      <c r="BX6" s="420">
        <f>IF(CALCULATOR!$B$7=BX7,CALCULATOR!$D$7,IF(CALCULATOR!$B$8=BX7,CALCULATOR!$D$8,IF(CALCULATOR!$B$9=BX7,CALCULATOR!$D$9,IF(CALCULATOR!$B$10=BX7,CALCULATOR!$D$10,IF(CALCULATOR!$B$11=BX7,CALCULATOR!$D$11,0)))))</f>
        <v>0</v>
      </c>
      <c r="BY6" s="69"/>
      <c r="BZ6" s="420">
        <f>IF(CALCULATOR!$B$7=BZ7,CALCULATOR!$D$7,IF(CALCULATOR!$B$8=BZ7,CALCULATOR!$D$8,IF(CALCULATOR!$B$9=BZ7,CALCULATOR!$D$9,IF(CALCULATOR!$B$10=BZ7,CALCULATOR!$D$10,IF(CALCULATOR!$B$11=BZ7,CALCULATOR!$D$11,0)))))</f>
        <v>0</v>
      </c>
      <c r="CA6" s="69"/>
      <c r="CB6" s="420">
        <f>IF(CALCULATOR!$B$7=CB7,CALCULATOR!$D$7,IF(CALCULATOR!$B$8=CB7,CALCULATOR!$D$8,IF(CALCULATOR!$B$9=CB7,CALCULATOR!$D$9,IF(CALCULATOR!$B$10=CB7,CALCULATOR!$D$10,IF(CALCULATOR!$B$11=CB7,CALCULATOR!$D$11,0)))))</f>
        <v>0</v>
      </c>
      <c r="CC6" s="69"/>
      <c r="CD6" s="420">
        <f>IF(CALCULATOR!$B$7=CD7,CALCULATOR!$D$7,IF(CALCULATOR!$B$8=CD7,CALCULATOR!$D$8,IF(CALCULATOR!$B$9=CD7,CALCULATOR!$D$9,IF(CALCULATOR!$B$10=CD7,CALCULATOR!$D$10,IF(CALCULATOR!$B$11=CD7,CALCULATOR!$D$11,0)))))</f>
        <v>0</v>
      </c>
      <c r="CE6" s="69"/>
      <c r="CF6" s="420">
        <f>IF(CALCULATOR!$B$7=CF7,CALCULATOR!$D$7,IF(CALCULATOR!$B$8=CF7,CALCULATOR!$D$8,IF(CALCULATOR!$B$9=CF7,CALCULATOR!$D$9,IF(CALCULATOR!$B$10=CF7,CALCULATOR!$D$10,IF(CALCULATOR!$B$11=CF7,CALCULATOR!$D$11,0)))))</f>
        <v>0</v>
      </c>
      <c r="CG6" s="69"/>
      <c r="CH6" s="420">
        <f>IF(CALCULATOR!$B$7=CH7,CALCULATOR!$D$7,IF(CALCULATOR!$B$8=CH7,CALCULATOR!$D$8,IF(CALCULATOR!$B$9=CH7,CALCULATOR!$D$9,IF(CALCULATOR!$B$10=CH7,CALCULATOR!$D$10,IF(CALCULATOR!$B$11=CH7,CALCULATOR!$D$11,0)))))</f>
        <v>0</v>
      </c>
      <c r="CI6" s="425"/>
      <c r="CJ6" s="442">
        <f>IF(CALCULATOR!$B$7=CJ7,CALCULATOR!$D$7,IF(CALCULATOR!$B$8=CJ7,CALCULATOR!$D$8,IF(CALCULATOR!$B$9=CJ7,CALCULATOR!$D$9,IF(CALCULATOR!$B$10=CJ7,CALCULATOR!$D$10,IF(CALCULATOR!$B$11=CJ7,CALCULATOR!$D$11,0)))))</f>
        <v>0</v>
      </c>
      <c r="CK6" s="434"/>
      <c r="CL6" s="424">
        <f>IF(CALCULATOR!$B$7=CL7,CALCULATOR!$D$7,IF(CALCULATOR!$B$8=CL7,CALCULATOR!$D$8,IF(CALCULATOR!$B$9=CL7,CALCULATOR!$D$9,IF(CALCULATOR!$B$10=CL7,CALCULATOR!$D$10,IF(CALCULATOR!$B$11=CL7,CALCULATOR!$D$11,0)))))</f>
        <v>0</v>
      </c>
      <c r="CM6" s="105"/>
      <c r="CN6" s="426">
        <f>IF(CALCULATOR!$B$7=CN7,CALCULATOR!$D$7,IF(CALCULATOR!$B$8=CN7,CALCULATOR!$D$8,IF(CALCULATOR!$B$9=CN7,CALCULATOR!$D$9,IF(CALCULATOR!$B$10=CN7,CALCULATOR!$D$10,IF(CALCULATOR!$B$11=CN7,CALCULATOR!$D$11,0)))))</f>
        <v>0</v>
      </c>
      <c r="CO6" s="415"/>
      <c r="CP6" s="420">
        <f>IF(CALCULATOR!$B$7=CP7,CALCULATOR!$D$7,IF(CALCULATOR!$B$8=CP7,CALCULATOR!$D$8,IF(CALCULATOR!$B$9=CP7,CALCULATOR!$D$9,IF(CALCULATOR!$B$10=CP7,CALCULATOR!$D$10,IF(CALCULATOR!$B$11=CP7,CALCULATOR!$D$11,0)))))</f>
        <v>0</v>
      </c>
      <c r="CQ6" s="435"/>
      <c r="CR6" s="420">
        <f>IF(CALCULATOR!$B$7=CR7,CALCULATOR!$D$7,IF(CALCULATOR!$B$8=CR7,CALCULATOR!$D$8,IF(CALCULATOR!$B$9=CR7,CALCULATOR!$D$9,IF(CALCULATOR!$B$10=CR7,CALCULATOR!$D$10,IF(CALCULATOR!$B$11=CR7,CALCULATOR!$D$11,0)))))</f>
        <v>0</v>
      </c>
      <c r="CS6" s="415"/>
      <c r="CT6" s="420">
        <f>IF(CALCULATOR!$B$7=CT7,CALCULATOR!$D$7,IF(CALCULATOR!$B$8=CT7,CALCULATOR!$D$8,IF(CALCULATOR!$B$9=CT7,CALCULATOR!$D$9,IF(CALCULATOR!$B$10=CT7,CALCULATOR!$D$10,IF(CALCULATOR!$B$11=CT7,CALCULATOR!$D$11,0)))))</f>
        <v>0</v>
      </c>
      <c r="CU6" s="415"/>
      <c r="CV6" s="420">
        <f>IF(CALCULATOR!$B$7=CV7,CALCULATOR!$D$7,IF(CALCULATOR!$B$8=CV7,CALCULATOR!$D$8,IF(CALCULATOR!$B$9=CV7,CALCULATOR!$D$9,IF(CALCULATOR!$B$10=CV7,CALCULATOR!$D$10,IF(CALCULATOR!$B$11=CV7,CALCULATOR!$D$11,0)))))</f>
        <v>0</v>
      </c>
      <c r="CW6" s="415"/>
      <c r="CX6" s="420">
        <f>IF(CALCULATOR!$B$7=CX7,CALCULATOR!$D$7,IF(CALCULATOR!$B$8=CX7,CALCULATOR!$D$8,IF(CALCULATOR!$B$9=CX7,CALCULATOR!$D$9,IF(CALCULATOR!$B$10=CX7,CALCULATOR!$D$10,IF(CALCULATOR!$B$11=CX7,CALCULATOR!$D$11,0)))))</f>
        <v>0</v>
      </c>
      <c r="CY6" s="415"/>
      <c r="CZ6" s="420">
        <f>IF(CALCULATOR!$B$7=CZ7,CALCULATOR!$D$7,IF(CALCULATOR!$B$8=CZ7,CALCULATOR!$D$8,IF(CALCULATOR!$B$9=CZ7,CALCULATOR!$D$9,IF(CALCULATOR!$B$10=CZ7,CALCULATOR!$D$10,IF(CALCULATOR!$B$11=CZ7,CALCULATOR!$D$11,0)))))</f>
        <v>0</v>
      </c>
      <c r="DA6" s="415"/>
      <c r="DB6" s="420">
        <f>IF(CALCULATOR!$B$7=DB7,CALCULATOR!$D$7,IF(CALCULATOR!$B$8=DB7,CALCULATOR!$D$8,IF(CALCULATOR!$B$9=DB7,CALCULATOR!$D$9,IF(CALCULATOR!$B$10=DB7,CALCULATOR!$D$10,IF(CALCULATOR!$B$11=DB7,CALCULATOR!$D$11,0)))))</f>
        <v>0</v>
      </c>
      <c r="DC6" s="415"/>
      <c r="DD6" s="420">
        <f>IF(CALCULATOR!$B$7=DD7,CALCULATOR!$D$7,IF(CALCULATOR!$B$8=DD7,CALCULATOR!$D$8,IF(CALCULATOR!$B$9=DD7,CALCULATOR!$D$9,IF(CALCULATOR!$B$10=DD7,CALCULATOR!$D$10,IF(CALCULATOR!$B$11=DD7,CALCULATOR!$D$11,0)))))</f>
        <v>0</v>
      </c>
      <c r="DE6" s="415"/>
      <c r="DF6" s="420">
        <f>IF(CALCULATOR!$B$7=DF7,CALCULATOR!$D$7,IF(CALCULATOR!$B$8=DF7,CALCULATOR!$D$8,IF(CALCULATOR!$B$9=DF7,CALCULATOR!$D$9,IF(CALCULATOR!$B$10=DF7,CALCULATOR!$D$10,IF(CALCULATOR!$B$11=DF7,CALCULATOR!$D$11,0)))))</f>
        <v>0</v>
      </c>
      <c r="DG6" s="415"/>
      <c r="DH6" s="420">
        <f>IF(CALCULATOR!$B$7=DH7,CALCULATOR!$D$7,IF(CALCULATOR!$B$8=DH7,CALCULATOR!$D$8,IF(CALCULATOR!$B$9=DH7,CALCULATOR!$D$9,IF(CALCULATOR!$B$10=DH7,CALCULATOR!$D$10,IF(CALCULATOR!$B$11=DH7,CALCULATOR!$D$11,0)))))</f>
        <v>0</v>
      </c>
      <c r="DI6" s="415"/>
      <c r="DJ6" s="420">
        <f>IF(CALCULATOR!$B$7=DJ7,CALCULATOR!$D$7,IF(CALCULATOR!$B$8=DJ7,CALCULATOR!$D$8,IF(CALCULATOR!$B$9=DJ7,CALCULATOR!$D$9,IF(CALCULATOR!$B$10=DJ7,CALCULATOR!$D$10,IF(CALCULATOR!$B$11=DJ7,CALCULATOR!$D$11,0)))))</f>
        <v>0</v>
      </c>
      <c r="DK6" s="415"/>
      <c r="DL6" s="420">
        <f>IF(CALCULATOR!$B$7=DL7,CALCULATOR!$D$7,IF(CALCULATOR!$B$8=DL7,CALCULATOR!$D$8,IF(CALCULATOR!$B$9=DL7,CALCULATOR!$D$9,IF(CALCULATOR!$B$10=DL7,CALCULATOR!$D$10,IF(CALCULATOR!$B$11=DL7,CALCULATOR!$D$11,0)))))</f>
        <v>0</v>
      </c>
      <c r="DM6" s="415"/>
      <c r="DN6" s="420">
        <f>IF(CALCULATOR!$B$7=DN7,CALCULATOR!$D$7,IF(CALCULATOR!$B$8=DN7,CALCULATOR!$D$8,IF(CALCULATOR!$B$9=DN7,CALCULATOR!$D$9,IF(CALCULATOR!$B$10=DN7,CALCULATOR!$D$10,IF(CALCULATOR!$B$11=DN7,CALCULATOR!$D$11,0)))))</f>
        <v>0</v>
      </c>
      <c r="DO6" s="415"/>
      <c r="DP6" s="420">
        <f>IF(CALCULATOR!$B$7=DP7,CALCULATOR!$D$7,IF(CALCULATOR!$B$8=DP7,CALCULATOR!$D$8,IF(CALCULATOR!$B$9=DP7,CALCULATOR!$D$9,IF(CALCULATOR!$B$10=DP7,CALCULATOR!$D$10,IF(CALCULATOR!$B$11=DP7,CALCULATOR!$D$11,0)))))</f>
        <v>0</v>
      </c>
      <c r="DQ6" s="415"/>
      <c r="DR6" s="439">
        <f>IF(CALCULATOR!$B$7=DR7,CALCULATOR!$D$7,IF(CALCULATOR!$B$8=DR7,CALCULATOR!$D$8,IF(CALCULATOR!$B$9=DR7,CALCULATOR!$D$9,IF(CALCULATOR!$B$10=DR7,CALCULATOR!$D$10,IF(CALCULATOR!$B$11=DR7,CALCULATOR!$D$11,0)))))</f>
        <v>0</v>
      </c>
      <c r="DS6" s="105"/>
      <c r="DT6" s="71">
        <f>IF(CALCULATOR!$B$7=DT7,CALCULATOR!$D$7,IF(CALCULATOR!$B$8=DT7,CALCULATOR!$D$8,IF(CALCULATOR!$B$9=DT7,CALCULATOR!$D$9,IF(CALCULATOR!$B$10=DT7,CALCULATOR!$D$10,IF(CALCULATOR!$B$11=DT7,CALCULATOR!$D$11,0)))))</f>
        <v>0</v>
      </c>
      <c r="DU6" s="105"/>
      <c r="DV6" s="71">
        <f>IF(CALCULATOR!$B$7=DV7,CALCULATOR!$D$7,IF(CALCULATOR!$B$8=DV7,CALCULATOR!$D$8,IF(CALCULATOR!$B$9=DV7,CALCULATOR!$D$9,IF(CALCULATOR!$B$10=DV7,CALCULATOR!$D$10,IF(CALCULATOR!$B$11=DV7,CALCULATOR!$D$11,0)))))</f>
        <v>0</v>
      </c>
      <c r="DW6" s="105"/>
      <c r="DX6" s="71">
        <f>IF(CALCULATOR!$B$7=DX7,CALCULATOR!$D$7,IF(CALCULATOR!$B$8=DX7,CALCULATOR!$D$8,IF(CALCULATOR!$B$9=DX7,CALCULATOR!$D$9,IF(CALCULATOR!$B$10=DX7,CALCULATOR!$D$10,IF(CALCULATOR!$B$11=DX7,CALCULATOR!$D$11,0)))))</f>
        <v>0</v>
      </c>
      <c r="DY6" s="105"/>
      <c r="DZ6" s="71">
        <f>IF(CALCULATOR!$B$7=DZ7,CALCULATOR!$D$7,IF(CALCULATOR!$B$8=DZ7,CALCULATOR!$D$8,IF(CALCULATOR!$B$9=DZ7,CALCULATOR!$D$9,IF(CALCULATOR!$B$10=DZ7,CALCULATOR!$D$10,IF(CALCULATOR!$B$11=DZ7,CALCULATOR!$D$11,0)))))</f>
        <v>0</v>
      </c>
      <c r="EA6" s="105"/>
      <c r="EB6" s="71">
        <f>IF(CALCULATOR!$B$7=EB7,CALCULATOR!$D$7,IF(CALCULATOR!$B$8=EB7,CALCULATOR!$D$8,IF(CALCULATOR!$B$9=EB7,CALCULATOR!$D$9,IF(CALCULATOR!$B$10=EB7,CALCULATOR!$D$10,IF(CALCULATOR!$B$11=EB7,CALCULATOR!$D$11,0)))))</f>
        <v>0</v>
      </c>
      <c r="EC6" s="105"/>
      <c r="ED6" s="71">
        <f>IF(CALCULATOR!$B$7=ED7,CALCULATOR!$D$7,IF(CALCULATOR!$B$8=ED7,CALCULATOR!$D$8,IF(CALCULATOR!$B$9=ED7,CALCULATOR!$D$9,IF(CALCULATOR!$B$10=ED7,CALCULATOR!$D$10,IF(CALCULATOR!$B$11=ED7,CALCULATOR!$D$11,0)))))</f>
        <v>0</v>
      </c>
      <c r="EE6" s="105"/>
      <c r="EF6" s="71">
        <f>IF(CALCULATOR!$B$7=EF7,CALCULATOR!$D$7,IF(CALCULATOR!$B$8=EF7,CALCULATOR!$D$8,IF(CALCULATOR!$B$9=EF7,CALCULATOR!$D$9,IF(CALCULATOR!$B$10=EF7,CALCULATOR!$D$10,IF(CALCULATOR!$B$11=EF7,CALCULATOR!$D$11,0)))))</f>
        <v>0</v>
      </c>
      <c r="EG6" s="105"/>
      <c r="EH6" s="71">
        <f>IF(CALCULATOR!$B$7=EH7,CALCULATOR!$D$7,IF(CALCULATOR!$B$8=EH7,CALCULATOR!$D$8,IF(CALCULATOR!$B$9=EH7,CALCULATOR!$D$9,IF(CALCULATOR!$B$10=EH7,CALCULATOR!$D$10,IF(CALCULATOR!$B$11=EH7,CALCULATOR!$D$11,0)))))</f>
        <v>0</v>
      </c>
      <c r="EI6" s="105"/>
      <c r="EJ6" s="71">
        <f>IF(CALCULATOR!$B$7=EJ7,CALCULATOR!$D$7,IF(CALCULATOR!$B$8=EJ7,CALCULATOR!$D$8,IF(CALCULATOR!$B$9=EJ7,CALCULATOR!$D$9,IF(CALCULATOR!$B$10=EJ7,CALCULATOR!$D$10,IF(CALCULATOR!$B$11=EJ7,CALCULATOR!$D$11,0)))))</f>
        <v>0</v>
      </c>
      <c r="EK6" s="105"/>
      <c r="EL6" s="71">
        <f>IF(CALCULATOR!$B$7=EL7,CALCULATOR!$D$7,IF(CALCULATOR!$B$8=EL7,CALCULATOR!$D$8,IF(CALCULATOR!$B$9=EL7,CALCULATOR!$D$9,IF(CALCULATOR!$B$10=EL7,CALCULATOR!$D$10,IF(CALCULATOR!$B$11=EL7,CALCULATOR!$D$11,0)))))</f>
        <v>0</v>
      </c>
      <c r="EM6" s="105"/>
      <c r="EN6" s="71">
        <f>IF(CALCULATOR!$B$7=EN7,CALCULATOR!$D$7,IF(CALCULATOR!$B$8=EN7,CALCULATOR!$D$8,IF(CALCULATOR!$B$9=EN7,CALCULATOR!$D$9,IF(CALCULATOR!$B$10=EN7,CALCULATOR!$D$10,IF(CALCULATOR!$B$11=EN7,CALCULATOR!$D$11,0)))))</f>
        <v>0</v>
      </c>
      <c r="EO6" s="105"/>
      <c r="EP6" s="71">
        <f>IF(CALCULATOR!$B$7=EP7,CALCULATOR!$D$7,IF(CALCULATOR!$B$8=EP7,CALCULATOR!$D$8,IF(CALCULATOR!$B$9=EP7,CALCULATOR!$D$9,IF(CALCULATOR!$B$10=EP7,CALCULATOR!$D$10,IF(CALCULATOR!$B$11=EP7,CALCULATOR!$D$11,0)))))</f>
        <v>0</v>
      </c>
      <c r="EQ6" s="105"/>
      <c r="ER6" s="71">
        <f>IF(CALCULATOR!$B$7=ER7,CALCULATOR!$D$7,IF(CALCULATOR!$B$8=ER7,CALCULATOR!$D$8,IF(CALCULATOR!$B$9=ER7,CALCULATOR!$D$9,IF(CALCULATOR!$B$10=ER7,CALCULATOR!$D$10,IF(CALCULATOR!$B$11=ER7,CALCULATOR!$D$11,0)))))</f>
        <v>0</v>
      </c>
      <c r="ES6" s="105"/>
      <c r="ET6" s="71">
        <f>IF(CALCULATOR!$B$7=ET7,CALCULATOR!$D$7,IF(CALCULATOR!$B$8=ET7,CALCULATOR!$D$8,IF(CALCULATOR!$B$9=ET7,CALCULATOR!$D$9,IF(CALCULATOR!$B$10=ET7,CALCULATOR!$D$10,IF(CALCULATOR!$B$11=ET7,CALCULATOR!$D$11,0)))))</f>
        <v>0</v>
      </c>
      <c r="EU6" s="105"/>
      <c r="EV6" s="71">
        <f>IF(CALCULATOR!$B$7=EV7,CALCULATOR!$D$7,IF(CALCULATOR!$B$8=EV7,CALCULATOR!$D$8,IF(CALCULATOR!$B$9=EV7,CALCULATOR!$D$9,IF(CALCULATOR!$B$10=EV7,CALCULATOR!$D$10,IF(CALCULATOR!$B$11=EV7,CALCULATOR!$D$11,0)))))</f>
        <v>0</v>
      </c>
      <c r="EW6" s="105"/>
      <c r="EX6" s="71">
        <f>IF(CALCULATOR!$B$7=EX7,CALCULATOR!$D$7,IF(CALCULATOR!$B$8=EX7,CALCULATOR!$D$8,IF(CALCULATOR!$B$9=EX7,CALCULATOR!$D$9,IF(CALCULATOR!$B$10=EX7,CALCULATOR!$D$10,IF(CALCULATOR!$B$11=EX7,CALCULATOR!$D$11,0)))))</f>
        <v>0</v>
      </c>
      <c r="EY6" s="105"/>
      <c r="EZ6" s="71">
        <f>IF(CALCULATOR!$B$7=EZ7,CALCULATOR!$D$7,IF(CALCULATOR!$B$8=EZ7,CALCULATOR!$D$8,IF(CALCULATOR!$B$9=EZ7,CALCULATOR!$D$9,IF(CALCULATOR!$B$10=EZ7,CALCULATOR!$D$10,IF(CALCULATOR!$B$11=EZ7,CALCULATOR!$D$11,0)))))</f>
        <v>0</v>
      </c>
      <c r="FA6" s="105"/>
      <c r="FB6" s="71">
        <f>IF(CALCULATOR!$B$7=FB7,CALCULATOR!$D$7,IF(CALCULATOR!$B$8=FB7,CALCULATOR!$D$8,IF(CALCULATOR!$B$9=FB7,CALCULATOR!$D$9,IF(CALCULATOR!$B$10=FB7,CALCULATOR!$D$10,IF(CALCULATOR!$B$11=FB7,CALCULATOR!$D$11,0)))))</f>
        <v>0</v>
      </c>
      <c r="FC6" s="105"/>
      <c r="FD6" s="71">
        <f>IF(CALCULATOR!$B$7=FD7,CALCULATOR!$D$7,IF(CALCULATOR!$B$8=FD7,CALCULATOR!$D$8,IF(CALCULATOR!$B$9=FD7,CALCULATOR!$D$9,IF(CALCULATOR!$B$10=FD7,CALCULATOR!$D$10,IF(CALCULATOR!$B$11=FD7,CALCULATOR!$D$11,0)))))</f>
        <v>0</v>
      </c>
      <c r="FE6" s="105"/>
      <c r="FF6" s="71">
        <f>IF(CALCULATOR!$B$7=FF7,CALCULATOR!$D$7,IF(CALCULATOR!$B$8=FF7,CALCULATOR!$D$8,IF(CALCULATOR!$B$9=FF7,CALCULATOR!$D$9,IF(CALCULATOR!$B$10=FF7,CALCULATOR!$D$10,IF(CALCULATOR!$B$11=FF7,CALCULATOR!$D$11,0)))))</f>
        <v>0</v>
      </c>
      <c r="FG6" s="105"/>
      <c r="FH6" s="71">
        <f>IF(CALCULATOR!$B$7=FH7,CALCULATOR!$D$7,IF(CALCULATOR!$B$8=FH7,CALCULATOR!$D$8,IF(CALCULATOR!$B$9=FH7,CALCULATOR!$D$9,IF(CALCULATOR!$B$10=FH7,CALCULATOR!$D$10,IF(CALCULATOR!$B$11=FH7,CALCULATOR!$D$11,0)))))</f>
        <v>0</v>
      </c>
      <c r="FI6" s="105"/>
      <c r="FJ6" s="71">
        <f>IF(CALCULATOR!$B$7=FJ7,CALCULATOR!$D$7,IF(CALCULATOR!$B$8=FJ7,CALCULATOR!$D$8,IF(CALCULATOR!$B$9=FJ7,CALCULATOR!$D$9,IF(CALCULATOR!$B$10=FJ7,CALCULATOR!$D$10,IF(CALCULATOR!$B$11=FJ7,CALCULATOR!$D$11,0)))))</f>
        <v>0</v>
      </c>
      <c r="FK6" s="105"/>
      <c r="FL6" s="71">
        <f>IF(CALCULATOR!$B$7=FL7,CALCULATOR!$D$7,IF(CALCULATOR!$B$8=FL7,CALCULATOR!$D$8,IF(CALCULATOR!$B$9=FL7,CALCULATOR!$D$9,IF(CALCULATOR!$B$10=FL7,CALCULATOR!$D$10,IF(CALCULATOR!$B$11=FL7,CALCULATOR!$D$11,0)))))</f>
        <v>0</v>
      </c>
      <c r="FM6" s="105"/>
      <c r="FN6" s="71">
        <f>IF(CALCULATOR!$B$7=FN7,CALCULATOR!$D$7,IF(CALCULATOR!$B$8=FN7,CALCULATOR!$D$8,IF(CALCULATOR!$B$9=FN7,CALCULATOR!$D$9,IF(CALCULATOR!$B$10=FN7,CALCULATOR!$D$10,IF(CALCULATOR!$B$11=FN7,CALCULATOR!$D$11,0)))))</f>
        <v>0</v>
      </c>
      <c r="FO6" s="105"/>
      <c r="FP6" s="71">
        <f>IF(CALCULATOR!$B$7=FP7,CALCULATOR!$D$7,IF(CALCULATOR!$B$8=FP7,CALCULATOR!$D$8,IF(CALCULATOR!$B$9=FP7,CALCULATOR!$D$9,IF(CALCULATOR!$B$10=FP7,CALCULATOR!$D$10,IF(CALCULATOR!$B$11=FP7,CALCULATOR!$D$11,0)))))</f>
        <v>0</v>
      </c>
      <c r="FQ6" s="105"/>
      <c r="FR6" s="71">
        <f>IF(CALCULATOR!$B$7=FR7,CALCULATOR!$D$7,IF(CALCULATOR!$B$8=FR7,CALCULATOR!$D$8,IF(CALCULATOR!$B$9=FR7,CALCULATOR!$D$9,IF(CALCULATOR!$B$10=FR7,CALCULATOR!$D$10,IF(CALCULATOR!$B$11=FR7,CALCULATOR!$D$11,0)))))</f>
        <v>0</v>
      </c>
      <c r="FS6" s="105"/>
      <c r="FT6" s="71">
        <f>IF(CALCULATOR!$B$7=FT7,CALCULATOR!$D$7,IF(CALCULATOR!$B$8=FT7,CALCULATOR!$D$8,IF(CALCULATOR!$B$9=FT7,CALCULATOR!$D$9,IF(CALCULATOR!$B$10=FT7,CALCULATOR!$D$10,IF(CALCULATOR!$B$11=FT7,CALCULATOR!$D$11,0)))))</f>
        <v>0</v>
      </c>
      <c r="FU6" s="105"/>
      <c r="FV6" s="71">
        <f>IF(CALCULATOR!$B$7=FV7,CALCULATOR!$D$7,IF(CALCULATOR!$B$8=FV7,CALCULATOR!$D$8,IF(CALCULATOR!$B$9=FV7,CALCULATOR!$D$9,IF(CALCULATOR!$B$10=FV7,CALCULATOR!$D$10,IF(CALCULATOR!$B$11=FV7,CALCULATOR!$D$11,0)))))</f>
        <v>0</v>
      </c>
      <c r="FW6" s="105"/>
      <c r="FX6" s="71">
        <f>IF(CALCULATOR!$B$7=FX7,CALCULATOR!$D$7,IF(CALCULATOR!$B$8=FX7,CALCULATOR!$D$8,IF(CALCULATOR!$B$9=FX7,CALCULATOR!$D$9,IF(CALCULATOR!$B$10=FX7,CALCULATOR!$D$10,IF(CALCULATOR!$B$11=FX7,CALCULATOR!$D$11,0)))))</f>
        <v>0</v>
      </c>
      <c r="FY6" s="105"/>
      <c r="FZ6" s="71">
        <f>IF(CALCULATOR!$B$7=FZ7,CALCULATOR!$D$7,IF(CALCULATOR!$B$8=FZ7,CALCULATOR!$D$8,IF(CALCULATOR!$B$9=FZ7,CALCULATOR!$D$9,IF(CALCULATOR!$B$10=FZ7,CALCULATOR!$D$10,IF(CALCULATOR!$B$11=FZ7,CALCULATOR!$D$11,0)))))</f>
        <v>0</v>
      </c>
      <c r="GA6" s="105"/>
      <c r="GB6" s="165">
        <f>IF(CALCULATOR!$B$7="C160-38",CALCULATOR!D7,IF(CALCULATOR!B8="C160-38",CALCULATOR!D8,IF(CALCULATOR!B9="C160-38",CALCULATOR!D9,IF(CALCULATOR!B10="C160-38",CALCULATOR!D10,IF(CALCULATOR!B11="C160-38",CALCULATOR!D11,0)))))</f>
        <v>0</v>
      </c>
      <c r="GC6" s="206">
        <f>SUM(C6:GB6)</f>
        <v>0</v>
      </c>
      <c r="GD6" s="142"/>
    </row>
    <row r="7" spans="3:186" ht="22.5">
      <c r="C7" s="72"/>
      <c r="D7" s="181"/>
      <c r="E7" s="73"/>
      <c r="F7" s="93"/>
      <c r="G7" s="456" t="s">
        <v>146</v>
      </c>
      <c r="H7" s="457"/>
      <c r="I7" s="456" t="s">
        <v>147</v>
      </c>
      <c r="J7" s="457"/>
      <c r="K7" s="456" t="s">
        <v>148</v>
      </c>
      <c r="L7" s="457"/>
      <c r="M7" s="458" t="s">
        <v>149</v>
      </c>
      <c r="N7" s="457"/>
      <c r="O7" s="459" t="s">
        <v>150</v>
      </c>
      <c r="P7" s="457"/>
      <c r="Q7" s="458" t="s">
        <v>151</v>
      </c>
      <c r="R7" s="457"/>
      <c r="S7" s="458" t="s">
        <v>152</v>
      </c>
      <c r="T7" s="457"/>
      <c r="U7" s="459" t="s">
        <v>153</v>
      </c>
      <c r="V7" s="457"/>
      <c r="W7" s="459" t="s">
        <v>154</v>
      </c>
      <c r="X7" s="457"/>
      <c r="Y7" s="458" t="s">
        <v>155</v>
      </c>
      <c r="Z7" s="457"/>
      <c r="AA7" s="459" t="s">
        <v>156</v>
      </c>
      <c r="AB7" s="457"/>
      <c r="AC7" s="459" t="s">
        <v>157</v>
      </c>
      <c r="AD7" s="457"/>
      <c r="AE7" s="458" t="s">
        <v>158</v>
      </c>
      <c r="AF7" s="460"/>
      <c r="AG7" s="458" t="s">
        <v>159</v>
      </c>
      <c r="AH7" s="461"/>
      <c r="AI7" s="458" t="s">
        <v>160</v>
      </c>
      <c r="AJ7" s="462"/>
      <c r="AK7" s="458" t="s">
        <v>161</v>
      </c>
      <c r="AL7" s="462"/>
      <c r="AM7" s="458" t="s">
        <v>162</v>
      </c>
      <c r="AN7" s="462"/>
      <c r="AO7" s="463" t="s">
        <v>163</v>
      </c>
      <c r="AP7" s="464"/>
      <c r="AQ7" s="458" t="s">
        <v>164</v>
      </c>
      <c r="AR7" s="449"/>
      <c r="AS7" s="450"/>
      <c r="AT7" s="388"/>
      <c r="AU7" s="448"/>
      <c r="AV7" s="449"/>
      <c r="AW7" s="450"/>
      <c r="AX7" s="388"/>
      <c r="AY7" s="448"/>
      <c r="AZ7" s="449"/>
      <c r="BA7" s="450"/>
      <c r="BB7" s="388"/>
      <c r="BC7" s="448"/>
      <c r="BD7" s="449"/>
      <c r="BE7" s="450"/>
      <c r="BF7" s="388"/>
      <c r="BG7" s="448"/>
      <c r="BH7" s="449"/>
      <c r="BI7" s="163"/>
      <c r="BJ7" s="67"/>
      <c r="BK7" s="219"/>
      <c r="BL7" s="469" t="s">
        <v>165</v>
      </c>
      <c r="BM7" s="460"/>
      <c r="BN7" s="458" t="s">
        <v>166</v>
      </c>
      <c r="BO7" s="460"/>
      <c r="BP7" s="458" t="s">
        <v>167</v>
      </c>
      <c r="BQ7" s="460"/>
      <c r="BR7" s="458" t="s">
        <v>168</v>
      </c>
      <c r="BS7" s="460"/>
      <c r="BT7" s="458" t="s">
        <v>169</v>
      </c>
      <c r="BU7" s="460"/>
      <c r="BV7" s="458" t="s">
        <v>170</v>
      </c>
      <c r="BW7" s="460"/>
      <c r="BX7" s="458" t="s">
        <v>149</v>
      </c>
      <c r="BY7" s="460"/>
      <c r="BZ7" s="458" t="s">
        <v>150</v>
      </c>
      <c r="CA7" s="460"/>
      <c r="CB7" s="458" t="s">
        <v>171</v>
      </c>
      <c r="CC7" s="460"/>
      <c r="CD7" s="458" t="s">
        <v>151</v>
      </c>
      <c r="CE7" s="460"/>
      <c r="CF7" s="458" t="s">
        <v>172</v>
      </c>
      <c r="CG7" s="460"/>
      <c r="CH7" s="458" t="s">
        <v>55</v>
      </c>
      <c r="CI7" s="460"/>
      <c r="CJ7" s="470" t="s">
        <v>173</v>
      </c>
      <c r="CK7" s="471"/>
      <c r="CL7" s="463" t="s">
        <v>174</v>
      </c>
      <c r="CM7" s="472"/>
      <c r="CN7" s="463" t="s">
        <v>175</v>
      </c>
      <c r="CO7" s="457"/>
      <c r="CP7" s="458" t="s">
        <v>176</v>
      </c>
      <c r="CQ7" s="457"/>
      <c r="CR7" s="458" t="s">
        <v>177</v>
      </c>
      <c r="CS7" s="457"/>
      <c r="CT7" s="458" t="s">
        <v>178</v>
      </c>
      <c r="CU7" s="457"/>
      <c r="CV7" s="458" t="s">
        <v>179</v>
      </c>
      <c r="CW7" s="457"/>
      <c r="CX7" s="458" t="s">
        <v>155</v>
      </c>
      <c r="CY7" s="457"/>
      <c r="CZ7" s="458" t="s">
        <v>180</v>
      </c>
      <c r="DA7" s="457"/>
      <c r="DB7" s="458" t="s">
        <v>156</v>
      </c>
      <c r="DC7" s="457"/>
      <c r="DD7" s="458" t="s">
        <v>181</v>
      </c>
      <c r="DE7" s="457"/>
      <c r="DF7" s="458" t="s">
        <v>160</v>
      </c>
      <c r="DG7" s="457"/>
      <c r="DH7" s="458" t="s">
        <v>182</v>
      </c>
      <c r="DI7" s="457"/>
      <c r="DJ7" s="458" t="s">
        <v>183</v>
      </c>
      <c r="DK7" s="457"/>
      <c r="DL7" s="458" t="s">
        <v>161</v>
      </c>
      <c r="DM7" s="457"/>
      <c r="DN7" s="458" t="s">
        <v>184</v>
      </c>
      <c r="DO7" s="457"/>
      <c r="DP7" s="458" t="s">
        <v>185</v>
      </c>
      <c r="DQ7" s="457"/>
      <c r="DR7" s="458" t="s">
        <v>186</v>
      </c>
      <c r="DS7" s="472"/>
      <c r="DT7" s="458" t="s">
        <v>187</v>
      </c>
      <c r="DU7" s="473"/>
      <c r="DV7" s="458" t="s">
        <v>188</v>
      </c>
      <c r="DW7" s="473"/>
      <c r="DX7" s="458" t="s">
        <v>189</v>
      </c>
      <c r="DY7" s="473"/>
      <c r="DZ7" s="458" t="s">
        <v>190</v>
      </c>
      <c r="EA7" s="473"/>
      <c r="EB7" s="458" t="s">
        <v>191</v>
      </c>
      <c r="EC7" s="473"/>
      <c r="ED7" s="458" t="s">
        <v>163</v>
      </c>
      <c r="EE7" s="473"/>
      <c r="EF7" s="458" t="s">
        <v>192</v>
      </c>
      <c r="EG7" s="473"/>
      <c r="EH7" s="458" t="s">
        <v>193</v>
      </c>
      <c r="EI7" s="473"/>
      <c r="EJ7" s="458" t="s">
        <v>194</v>
      </c>
      <c r="EK7" s="452"/>
      <c r="EL7" s="451"/>
      <c r="EM7" s="452"/>
      <c r="EN7" s="451"/>
      <c r="EO7" s="452"/>
      <c r="EP7" s="453"/>
      <c r="EQ7" s="453"/>
      <c r="ER7" s="451"/>
      <c r="ES7" s="452"/>
      <c r="ET7" s="453"/>
      <c r="EU7" s="453"/>
      <c r="EV7" s="451"/>
      <c r="EW7" s="452"/>
      <c r="EX7" s="453"/>
      <c r="EY7" s="453"/>
      <c r="EZ7" s="451"/>
      <c r="FA7" s="452"/>
      <c r="FB7" s="453"/>
      <c r="FC7" s="453"/>
      <c r="FD7" s="451"/>
      <c r="FE7" s="452"/>
      <c r="FF7" s="453"/>
      <c r="FG7" s="453"/>
      <c r="FH7" s="454"/>
      <c r="FI7" s="455"/>
      <c r="FJ7" s="453"/>
      <c r="FK7" s="453"/>
      <c r="FL7" s="451"/>
      <c r="FM7" s="452"/>
      <c r="FN7" s="453"/>
      <c r="FO7" s="453"/>
      <c r="FP7" s="454"/>
      <c r="FQ7" s="455"/>
      <c r="FR7" s="453"/>
      <c r="FS7" s="453"/>
      <c r="FT7" s="451"/>
      <c r="FU7" s="452"/>
      <c r="FV7" s="453"/>
      <c r="FW7" s="453"/>
      <c r="FX7" s="451"/>
      <c r="FY7" s="452"/>
      <c r="FZ7" s="453"/>
      <c r="GA7" s="453"/>
      <c r="GB7" s="166" t="s">
        <v>104</v>
      </c>
      <c r="GC7" s="74"/>
      <c r="GD7" s="142"/>
    </row>
    <row r="8" spans="3:186" ht="32.25" customHeight="1">
      <c r="C8" s="75" t="s">
        <v>79</v>
      </c>
      <c r="D8" s="967" t="s">
        <v>110</v>
      </c>
      <c r="E8" s="968"/>
      <c r="F8" s="107"/>
      <c r="G8" s="456" t="s">
        <v>146</v>
      </c>
      <c r="H8" s="457"/>
      <c r="I8" s="456" t="s">
        <v>147</v>
      </c>
      <c r="J8" s="457"/>
      <c r="K8" s="456" t="s">
        <v>148</v>
      </c>
      <c r="L8" s="457"/>
      <c r="M8" s="458" t="s">
        <v>149</v>
      </c>
      <c r="N8" s="457"/>
      <c r="O8" s="459" t="s">
        <v>150</v>
      </c>
      <c r="P8" s="457"/>
      <c r="Q8" s="458" t="s">
        <v>151</v>
      </c>
      <c r="R8" s="457"/>
      <c r="S8" s="458" t="s">
        <v>152</v>
      </c>
      <c r="T8" s="457"/>
      <c r="U8" s="459" t="s">
        <v>153</v>
      </c>
      <c r="V8" s="457"/>
      <c r="W8" s="459" t="s">
        <v>154</v>
      </c>
      <c r="X8" s="457"/>
      <c r="Y8" s="458" t="s">
        <v>155</v>
      </c>
      <c r="Z8" s="457"/>
      <c r="AA8" s="459" t="s">
        <v>156</v>
      </c>
      <c r="AB8" s="457"/>
      <c r="AC8" s="459" t="s">
        <v>157</v>
      </c>
      <c r="AD8" s="457"/>
      <c r="AE8" s="458" t="s">
        <v>158</v>
      </c>
      <c r="AF8" s="460"/>
      <c r="AG8" s="458" t="s">
        <v>159</v>
      </c>
      <c r="AH8" s="461"/>
      <c r="AI8" s="458" t="s">
        <v>160</v>
      </c>
      <c r="AJ8" s="462"/>
      <c r="AK8" s="458" t="s">
        <v>161</v>
      </c>
      <c r="AL8" s="462"/>
      <c r="AM8" s="458" t="s">
        <v>162</v>
      </c>
      <c r="AN8" s="462"/>
      <c r="AO8" s="463" t="s">
        <v>163</v>
      </c>
      <c r="AP8" s="464"/>
      <c r="AQ8" s="458" t="s">
        <v>164</v>
      </c>
      <c r="AR8" s="462"/>
      <c r="AS8" s="463"/>
      <c r="AT8" s="464"/>
      <c r="AU8" s="458"/>
      <c r="AV8" s="462"/>
      <c r="AW8" s="463"/>
      <c r="AX8" s="464"/>
      <c r="AY8" s="458"/>
      <c r="AZ8" s="462"/>
      <c r="BA8" s="463"/>
      <c r="BB8" s="464"/>
      <c r="BC8" s="465"/>
      <c r="BD8" s="462"/>
      <c r="BE8" s="466"/>
      <c r="BF8" s="464"/>
      <c r="BG8" s="465"/>
      <c r="BH8" s="462"/>
      <c r="BI8" s="467"/>
      <c r="BJ8" s="464"/>
      <c r="BK8" s="468"/>
      <c r="BL8" s="469" t="s">
        <v>165</v>
      </c>
      <c r="BM8" s="460"/>
      <c r="BN8" s="458" t="s">
        <v>166</v>
      </c>
      <c r="BO8" s="460"/>
      <c r="BP8" s="458" t="s">
        <v>167</v>
      </c>
      <c r="BQ8" s="460"/>
      <c r="BR8" s="458" t="s">
        <v>168</v>
      </c>
      <c r="BS8" s="460"/>
      <c r="BT8" s="458" t="s">
        <v>169</v>
      </c>
      <c r="BU8" s="460"/>
      <c r="BV8" s="458" t="s">
        <v>170</v>
      </c>
      <c r="BW8" s="460"/>
      <c r="BX8" s="458" t="s">
        <v>149</v>
      </c>
      <c r="BY8" s="460"/>
      <c r="BZ8" s="458" t="s">
        <v>150</v>
      </c>
      <c r="CA8" s="460"/>
      <c r="CB8" s="458" t="s">
        <v>171</v>
      </c>
      <c r="CC8" s="460"/>
      <c r="CD8" s="458" t="s">
        <v>151</v>
      </c>
      <c r="CE8" s="460"/>
      <c r="CF8" s="458" t="s">
        <v>172</v>
      </c>
      <c r="CG8" s="460"/>
      <c r="CH8" s="458" t="s">
        <v>55</v>
      </c>
      <c r="CI8" s="460"/>
      <c r="CJ8" s="470" t="s">
        <v>173</v>
      </c>
      <c r="CK8" s="471"/>
      <c r="CL8" s="463" t="s">
        <v>174</v>
      </c>
      <c r="CM8" s="472"/>
      <c r="CN8" s="463" t="s">
        <v>175</v>
      </c>
      <c r="CO8" s="457"/>
      <c r="CP8" s="458" t="s">
        <v>176</v>
      </c>
      <c r="CQ8" s="457"/>
      <c r="CR8" s="458" t="s">
        <v>177</v>
      </c>
      <c r="CS8" s="457"/>
      <c r="CT8" s="458" t="s">
        <v>178</v>
      </c>
      <c r="CU8" s="457"/>
      <c r="CV8" s="458" t="s">
        <v>179</v>
      </c>
      <c r="CW8" s="457"/>
      <c r="CX8" s="458" t="s">
        <v>155</v>
      </c>
      <c r="CY8" s="457"/>
      <c r="CZ8" s="458" t="s">
        <v>180</v>
      </c>
      <c r="DA8" s="457"/>
      <c r="DB8" s="458" t="s">
        <v>156</v>
      </c>
      <c r="DC8" s="457"/>
      <c r="DD8" s="458" t="s">
        <v>181</v>
      </c>
      <c r="DE8" s="457"/>
      <c r="DF8" s="458" t="s">
        <v>160</v>
      </c>
      <c r="DG8" s="457"/>
      <c r="DH8" s="458" t="s">
        <v>182</v>
      </c>
      <c r="DI8" s="457"/>
      <c r="DJ8" s="458" t="s">
        <v>183</v>
      </c>
      <c r="DK8" s="457"/>
      <c r="DL8" s="458" t="s">
        <v>161</v>
      </c>
      <c r="DM8" s="457"/>
      <c r="DN8" s="458" t="s">
        <v>184</v>
      </c>
      <c r="DO8" s="457"/>
      <c r="DP8" s="458" t="s">
        <v>185</v>
      </c>
      <c r="DQ8" s="457"/>
      <c r="DR8" s="458" t="s">
        <v>186</v>
      </c>
      <c r="DS8" s="472"/>
      <c r="DT8" s="458" t="s">
        <v>187</v>
      </c>
      <c r="DU8" s="473"/>
      <c r="DV8" s="458" t="s">
        <v>188</v>
      </c>
      <c r="DW8" s="473"/>
      <c r="DX8" s="458" t="s">
        <v>189</v>
      </c>
      <c r="DY8" s="473"/>
      <c r="DZ8" s="458" t="s">
        <v>190</v>
      </c>
      <c r="EA8" s="473"/>
      <c r="EB8" s="458" t="s">
        <v>191</v>
      </c>
      <c r="EC8" s="473"/>
      <c r="ED8" s="458" t="s">
        <v>163</v>
      </c>
      <c r="EE8" s="473"/>
      <c r="EF8" s="458" t="s">
        <v>192</v>
      </c>
      <c r="EG8" s="473"/>
      <c r="EH8" s="458" t="s">
        <v>193</v>
      </c>
      <c r="EI8" s="473"/>
      <c r="EJ8" s="458" t="s">
        <v>194</v>
      </c>
      <c r="EK8" s="473"/>
      <c r="EL8" s="458"/>
      <c r="EM8" s="473"/>
      <c r="EN8" s="458"/>
      <c r="EO8" s="473"/>
      <c r="EP8" s="463"/>
      <c r="EQ8" s="474"/>
      <c r="ER8" s="458"/>
      <c r="ES8" s="473"/>
      <c r="ET8" s="463"/>
      <c r="EU8" s="474"/>
      <c r="EV8" s="458"/>
      <c r="EW8" s="473"/>
      <c r="EX8" s="463"/>
      <c r="EY8" s="474"/>
      <c r="EZ8" s="458"/>
      <c r="FA8" s="473"/>
      <c r="FB8" s="463"/>
      <c r="FC8" s="474"/>
      <c r="FD8" s="458"/>
      <c r="FE8" s="473"/>
      <c r="FF8" s="463"/>
      <c r="FG8" s="474"/>
      <c r="FH8" s="458"/>
      <c r="FI8" s="475"/>
      <c r="FJ8" s="463"/>
      <c r="FK8" s="474"/>
      <c r="FL8" s="458"/>
      <c r="FM8" s="473"/>
      <c r="FN8" s="463"/>
      <c r="FO8" s="474"/>
      <c r="FP8" s="458"/>
      <c r="FQ8" s="475"/>
      <c r="FR8" s="463"/>
      <c r="FS8" s="474"/>
      <c r="FT8" s="458"/>
      <c r="FU8" s="473"/>
      <c r="FV8" s="463"/>
      <c r="FW8" s="474"/>
      <c r="FX8" s="458"/>
      <c r="FY8" s="473"/>
      <c r="FZ8" s="463"/>
      <c r="GA8" s="474"/>
      <c r="GB8" s="78"/>
      <c r="GC8" s="74"/>
      <c r="GD8" s="142"/>
    </row>
    <row r="9" spans="3:186" ht="20.25">
      <c r="C9" s="76" t="s">
        <v>22</v>
      </c>
      <c r="D9" s="76" t="s">
        <v>50</v>
      </c>
      <c r="E9" s="76" t="s">
        <v>14</v>
      </c>
      <c r="F9" s="118" t="s">
        <v>22</v>
      </c>
      <c r="G9" s="386" t="s">
        <v>50</v>
      </c>
      <c r="H9" s="476" t="s">
        <v>14</v>
      </c>
      <c r="I9" s="386" t="s">
        <v>50</v>
      </c>
      <c r="J9" s="476" t="s">
        <v>14</v>
      </c>
      <c r="K9" s="386" t="s">
        <v>50</v>
      </c>
      <c r="L9" s="476" t="s">
        <v>14</v>
      </c>
      <c r="M9" s="386" t="s">
        <v>50</v>
      </c>
      <c r="N9" s="476" t="s">
        <v>14</v>
      </c>
      <c r="O9" s="386" t="s">
        <v>50</v>
      </c>
      <c r="P9" s="476" t="s">
        <v>14</v>
      </c>
      <c r="Q9" s="386" t="s">
        <v>50</v>
      </c>
      <c r="R9" s="476" t="s">
        <v>14</v>
      </c>
      <c r="S9" s="386" t="s">
        <v>50</v>
      </c>
      <c r="T9" s="476" t="s">
        <v>14</v>
      </c>
      <c r="U9" s="386" t="s">
        <v>50</v>
      </c>
      <c r="V9" s="476" t="s">
        <v>14</v>
      </c>
      <c r="W9" s="386" t="s">
        <v>50</v>
      </c>
      <c r="X9" s="476" t="s">
        <v>14</v>
      </c>
      <c r="Y9" s="386" t="s">
        <v>50</v>
      </c>
      <c r="Z9" s="476" t="s">
        <v>14</v>
      </c>
      <c r="AA9" s="386" t="s">
        <v>50</v>
      </c>
      <c r="AB9" s="476" t="s">
        <v>14</v>
      </c>
      <c r="AC9" s="386" t="s">
        <v>50</v>
      </c>
      <c r="AD9" s="476" t="s">
        <v>14</v>
      </c>
      <c r="AE9" s="386" t="s">
        <v>50</v>
      </c>
      <c r="AF9" s="476" t="s">
        <v>14</v>
      </c>
      <c r="AG9" s="386" t="s">
        <v>50</v>
      </c>
      <c r="AH9" s="477" t="s">
        <v>14</v>
      </c>
      <c r="AI9" s="386" t="s">
        <v>50</v>
      </c>
      <c r="AJ9" s="477" t="s">
        <v>14</v>
      </c>
      <c r="AK9" s="386" t="s">
        <v>50</v>
      </c>
      <c r="AL9" s="477" t="s">
        <v>14</v>
      </c>
      <c r="AM9" s="386" t="s">
        <v>50</v>
      </c>
      <c r="AN9" s="477" t="s">
        <v>14</v>
      </c>
      <c r="AO9" s="478" t="s">
        <v>50</v>
      </c>
      <c r="AP9" s="476" t="s">
        <v>14</v>
      </c>
      <c r="AQ9" s="386" t="s">
        <v>50</v>
      </c>
      <c r="AR9" s="477" t="s">
        <v>14</v>
      </c>
      <c r="AS9" s="478" t="s">
        <v>50</v>
      </c>
      <c r="AT9" s="476" t="s">
        <v>14</v>
      </c>
      <c r="AU9" s="386" t="s">
        <v>50</v>
      </c>
      <c r="AV9" s="477" t="s">
        <v>14</v>
      </c>
      <c r="AW9" s="478" t="s">
        <v>50</v>
      </c>
      <c r="AX9" s="476" t="s">
        <v>14</v>
      </c>
      <c r="AY9" s="386" t="s">
        <v>50</v>
      </c>
      <c r="AZ9" s="477" t="s">
        <v>14</v>
      </c>
      <c r="BA9" s="478" t="s">
        <v>50</v>
      </c>
      <c r="BB9" s="476" t="s">
        <v>14</v>
      </c>
      <c r="BC9" s="386" t="s">
        <v>50</v>
      </c>
      <c r="BD9" s="477" t="s">
        <v>14</v>
      </c>
      <c r="BE9" s="478" t="s">
        <v>50</v>
      </c>
      <c r="BF9" s="476" t="s">
        <v>14</v>
      </c>
      <c r="BG9" s="386" t="s">
        <v>50</v>
      </c>
      <c r="BH9" s="477" t="s">
        <v>14</v>
      </c>
      <c r="BI9" s="163"/>
      <c r="BJ9" s="67"/>
      <c r="BK9" s="476" t="s">
        <v>22</v>
      </c>
      <c r="BL9" s="479" t="s">
        <v>50</v>
      </c>
      <c r="BM9" s="476" t="s">
        <v>14</v>
      </c>
      <c r="BN9" s="479" t="s">
        <v>50</v>
      </c>
      <c r="BO9" s="476" t="s">
        <v>14</v>
      </c>
      <c r="BP9" s="479" t="s">
        <v>50</v>
      </c>
      <c r="BQ9" s="476" t="s">
        <v>14</v>
      </c>
      <c r="BR9" s="479" t="s">
        <v>50</v>
      </c>
      <c r="BS9" s="476" t="s">
        <v>14</v>
      </c>
      <c r="BT9" s="479" t="s">
        <v>50</v>
      </c>
      <c r="BU9" s="476" t="s">
        <v>14</v>
      </c>
      <c r="BV9" s="479" t="s">
        <v>50</v>
      </c>
      <c r="BW9" s="476" t="s">
        <v>14</v>
      </c>
      <c r="BX9" s="479" t="s">
        <v>50</v>
      </c>
      <c r="BY9" s="476" t="s">
        <v>14</v>
      </c>
      <c r="BZ9" s="479" t="s">
        <v>50</v>
      </c>
      <c r="CA9" s="476" t="s">
        <v>14</v>
      </c>
      <c r="CB9" s="479" t="s">
        <v>50</v>
      </c>
      <c r="CC9" s="476" t="s">
        <v>14</v>
      </c>
      <c r="CD9" s="479" t="s">
        <v>50</v>
      </c>
      <c r="CE9" s="476" t="s">
        <v>14</v>
      </c>
      <c r="CF9" s="479" t="s">
        <v>50</v>
      </c>
      <c r="CG9" s="476" t="s">
        <v>14</v>
      </c>
      <c r="CH9" s="479" t="s">
        <v>50</v>
      </c>
      <c r="CI9" s="476" t="s">
        <v>14</v>
      </c>
      <c r="CJ9" s="480" t="s">
        <v>50</v>
      </c>
      <c r="CK9" s="481" t="s">
        <v>14</v>
      </c>
      <c r="CL9" s="482" t="s">
        <v>50</v>
      </c>
      <c r="CM9" s="477" t="s">
        <v>14</v>
      </c>
      <c r="CN9" s="482" t="s">
        <v>50</v>
      </c>
      <c r="CO9" s="476" t="s">
        <v>14</v>
      </c>
      <c r="CP9" s="479" t="s">
        <v>50</v>
      </c>
      <c r="CQ9" s="476" t="s">
        <v>14</v>
      </c>
      <c r="CR9" s="479" t="s">
        <v>50</v>
      </c>
      <c r="CS9" s="476" t="s">
        <v>14</v>
      </c>
      <c r="CT9" s="479" t="s">
        <v>50</v>
      </c>
      <c r="CU9" s="476" t="s">
        <v>14</v>
      </c>
      <c r="CV9" s="479" t="s">
        <v>50</v>
      </c>
      <c r="CW9" s="476" t="s">
        <v>14</v>
      </c>
      <c r="CX9" s="479" t="s">
        <v>50</v>
      </c>
      <c r="CY9" s="476" t="s">
        <v>14</v>
      </c>
      <c r="CZ9" s="479" t="s">
        <v>50</v>
      </c>
      <c r="DA9" s="476" t="s">
        <v>14</v>
      </c>
      <c r="DB9" s="479" t="s">
        <v>50</v>
      </c>
      <c r="DC9" s="476" t="s">
        <v>14</v>
      </c>
      <c r="DD9" s="479" t="s">
        <v>50</v>
      </c>
      <c r="DE9" s="476" t="s">
        <v>14</v>
      </c>
      <c r="DF9" s="479" t="s">
        <v>50</v>
      </c>
      <c r="DG9" s="476" t="s">
        <v>14</v>
      </c>
      <c r="DH9" s="479" t="s">
        <v>50</v>
      </c>
      <c r="DI9" s="476" t="s">
        <v>14</v>
      </c>
      <c r="DJ9" s="479" t="s">
        <v>50</v>
      </c>
      <c r="DK9" s="476" t="s">
        <v>14</v>
      </c>
      <c r="DL9" s="479" t="s">
        <v>50</v>
      </c>
      <c r="DM9" s="476" t="s">
        <v>14</v>
      </c>
      <c r="DN9" s="479" t="s">
        <v>50</v>
      </c>
      <c r="DO9" s="476" t="s">
        <v>14</v>
      </c>
      <c r="DP9" s="479" t="s">
        <v>50</v>
      </c>
      <c r="DQ9" s="476" t="s">
        <v>14</v>
      </c>
      <c r="DR9" s="386" t="s">
        <v>50</v>
      </c>
      <c r="DS9" s="477" t="s">
        <v>14</v>
      </c>
      <c r="DT9" s="386" t="s">
        <v>50</v>
      </c>
      <c r="DU9" s="477" t="s">
        <v>14</v>
      </c>
      <c r="DV9" s="386" t="s">
        <v>50</v>
      </c>
      <c r="DW9" s="477" t="s">
        <v>14</v>
      </c>
      <c r="DX9" s="386" t="s">
        <v>50</v>
      </c>
      <c r="DY9" s="477" t="s">
        <v>14</v>
      </c>
      <c r="DZ9" s="386" t="s">
        <v>50</v>
      </c>
      <c r="EA9" s="477" t="s">
        <v>14</v>
      </c>
      <c r="EB9" s="386" t="s">
        <v>50</v>
      </c>
      <c r="EC9" s="477" t="s">
        <v>14</v>
      </c>
      <c r="ED9" s="386" t="s">
        <v>50</v>
      </c>
      <c r="EE9" s="477" t="s">
        <v>14</v>
      </c>
      <c r="EF9" s="386" t="s">
        <v>50</v>
      </c>
      <c r="EG9" s="477" t="s">
        <v>14</v>
      </c>
      <c r="EH9" s="386" t="s">
        <v>50</v>
      </c>
      <c r="EI9" s="477" t="s">
        <v>14</v>
      </c>
      <c r="EJ9" s="386" t="s">
        <v>50</v>
      </c>
      <c r="EK9" s="477" t="s">
        <v>14</v>
      </c>
      <c r="EL9" s="386" t="s">
        <v>50</v>
      </c>
      <c r="EM9" s="477" t="s">
        <v>14</v>
      </c>
      <c r="EN9" s="386" t="s">
        <v>50</v>
      </c>
      <c r="EO9" s="477" t="s">
        <v>14</v>
      </c>
      <c r="EP9" s="478" t="s">
        <v>50</v>
      </c>
      <c r="EQ9" s="476" t="s">
        <v>14</v>
      </c>
      <c r="ER9" s="386" t="s">
        <v>50</v>
      </c>
      <c r="ES9" s="477" t="s">
        <v>14</v>
      </c>
      <c r="ET9" s="478" t="s">
        <v>50</v>
      </c>
      <c r="EU9" s="476" t="s">
        <v>14</v>
      </c>
      <c r="EV9" s="386" t="s">
        <v>50</v>
      </c>
      <c r="EW9" s="477" t="s">
        <v>14</v>
      </c>
      <c r="EX9" s="478" t="s">
        <v>50</v>
      </c>
      <c r="EY9" s="476" t="s">
        <v>14</v>
      </c>
      <c r="EZ9" s="386" t="s">
        <v>50</v>
      </c>
      <c r="FA9" s="477" t="s">
        <v>14</v>
      </c>
      <c r="FB9" s="478" t="s">
        <v>50</v>
      </c>
      <c r="FC9" s="476" t="s">
        <v>14</v>
      </c>
      <c r="FD9" s="386" t="s">
        <v>50</v>
      </c>
      <c r="FE9" s="477" t="s">
        <v>14</v>
      </c>
      <c r="FF9" s="478" t="s">
        <v>50</v>
      </c>
      <c r="FG9" s="476" t="s">
        <v>14</v>
      </c>
      <c r="FH9" s="386" t="s">
        <v>50</v>
      </c>
      <c r="FI9" s="477" t="s">
        <v>14</v>
      </c>
      <c r="FJ9" s="478" t="s">
        <v>50</v>
      </c>
      <c r="FK9" s="476" t="s">
        <v>14</v>
      </c>
      <c r="FL9" s="386" t="s">
        <v>50</v>
      </c>
      <c r="FM9" s="477" t="s">
        <v>14</v>
      </c>
      <c r="FN9" s="478" t="s">
        <v>50</v>
      </c>
      <c r="FO9" s="476" t="s">
        <v>14</v>
      </c>
      <c r="FP9" s="386" t="s">
        <v>50</v>
      </c>
      <c r="FQ9" s="477" t="s">
        <v>14</v>
      </c>
      <c r="FR9" s="478" t="s">
        <v>50</v>
      </c>
      <c r="FS9" s="476" t="s">
        <v>14</v>
      </c>
      <c r="FT9" s="386" t="s">
        <v>50</v>
      </c>
      <c r="FU9" s="477" t="s">
        <v>14</v>
      </c>
      <c r="FV9" s="478" t="s">
        <v>50</v>
      </c>
      <c r="FW9" s="476" t="s">
        <v>14</v>
      </c>
      <c r="FX9" s="386" t="s">
        <v>50</v>
      </c>
      <c r="FY9" s="477" t="s">
        <v>14</v>
      </c>
      <c r="FZ9" s="478" t="s">
        <v>50</v>
      </c>
      <c r="GA9" s="483" t="s">
        <v>14</v>
      </c>
      <c r="GB9" s="78"/>
      <c r="GC9" s="74"/>
      <c r="GD9" s="142"/>
    </row>
    <row r="10" spans="3:186" ht="20.25">
      <c r="C10" s="79" t="s">
        <v>112</v>
      </c>
      <c r="D10" s="80">
        <f>CALCULATOR!F10</f>
        <v>0</v>
      </c>
      <c r="E10" s="80">
        <f>CALCULATOR!G10</f>
        <v>0</v>
      </c>
      <c r="F10" s="79" t="s">
        <v>76</v>
      </c>
      <c r="G10" s="484">
        <v>128</v>
      </c>
      <c r="H10" s="485"/>
      <c r="I10" s="484">
        <v>128</v>
      </c>
      <c r="J10" s="485"/>
      <c r="K10" s="484">
        <v>128</v>
      </c>
      <c r="L10" s="485"/>
      <c r="M10" s="484">
        <v>128</v>
      </c>
      <c r="N10" s="485"/>
      <c r="O10" s="484">
        <v>128</v>
      </c>
      <c r="P10" s="485"/>
      <c r="Q10" s="484">
        <v>128</v>
      </c>
      <c r="R10" s="485"/>
      <c r="S10" s="484">
        <v>128</v>
      </c>
      <c r="T10" s="485"/>
      <c r="U10" s="484">
        <v>128</v>
      </c>
      <c r="V10" s="485"/>
      <c r="W10" s="484">
        <v>128</v>
      </c>
      <c r="X10" s="485"/>
      <c r="Y10" s="484">
        <v>128</v>
      </c>
      <c r="Z10" s="485"/>
      <c r="AA10" s="484">
        <v>128</v>
      </c>
      <c r="AB10" s="485"/>
      <c r="AC10" s="484">
        <v>128</v>
      </c>
      <c r="AD10" s="485"/>
      <c r="AE10" s="484">
        <v>128</v>
      </c>
      <c r="AF10" s="485"/>
      <c r="AG10" s="484">
        <v>120</v>
      </c>
      <c r="AH10" s="486"/>
      <c r="AI10" s="487">
        <v>128</v>
      </c>
      <c r="AJ10" s="488"/>
      <c r="AK10" s="484">
        <v>128</v>
      </c>
      <c r="AL10" s="488"/>
      <c r="AM10" s="484">
        <v>128</v>
      </c>
      <c r="AN10" s="486"/>
      <c r="AO10" s="489">
        <v>128</v>
      </c>
      <c r="AP10" s="485"/>
      <c r="AQ10" s="484">
        <v>128</v>
      </c>
      <c r="AR10" s="486"/>
      <c r="AS10" s="489"/>
      <c r="AT10" s="485"/>
      <c r="AU10" s="484"/>
      <c r="AV10" s="486"/>
      <c r="AW10" s="489"/>
      <c r="AX10" s="485"/>
      <c r="AY10" s="484"/>
      <c r="AZ10" s="486"/>
      <c r="BA10" s="489"/>
      <c r="BB10" s="485"/>
      <c r="BC10" s="484"/>
      <c r="BD10" s="486"/>
      <c r="BE10" s="489"/>
      <c r="BF10" s="485"/>
      <c r="BG10" s="484"/>
      <c r="BH10" s="486"/>
      <c r="BI10" s="163"/>
      <c r="BJ10" s="67"/>
      <c r="BK10" s="490" t="s">
        <v>42</v>
      </c>
      <c r="BL10" s="491">
        <v>128</v>
      </c>
      <c r="BM10" s="485"/>
      <c r="BN10" s="491">
        <v>128</v>
      </c>
      <c r="BO10" s="485"/>
      <c r="BP10" s="491">
        <v>128</v>
      </c>
      <c r="BQ10" s="485"/>
      <c r="BR10" s="491">
        <v>128</v>
      </c>
      <c r="BS10" s="485"/>
      <c r="BT10" s="491">
        <v>128</v>
      </c>
      <c r="BU10" s="485"/>
      <c r="BV10" s="491">
        <v>128</v>
      </c>
      <c r="BW10" s="485"/>
      <c r="BX10" s="491">
        <v>112</v>
      </c>
      <c r="BY10" s="485"/>
      <c r="BZ10" s="491">
        <v>128</v>
      </c>
      <c r="CA10" s="485"/>
      <c r="CB10" s="491">
        <v>128</v>
      </c>
      <c r="CC10" s="485"/>
      <c r="CD10" s="491">
        <v>128</v>
      </c>
      <c r="CE10" s="485"/>
      <c r="CF10" s="491">
        <v>128</v>
      </c>
      <c r="CG10" s="485"/>
      <c r="CH10" s="491">
        <v>128</v>
      </c>
      <c r="CI10" s="485"/>
      <c r="CJ10" s="492">
        <v>124</v>
      </c>
      <c r="CK10" s="493"/>
      <c r="CL10" s="494">
        <v>128</v>
      </c>
      <c r="CM10" s="486"/>
      <c r="CN10" s="494">
        <v>128</v>
      </c>
      <c r="CO10" s="485"/>
      <c r="CP10" s="491">
        <v>128</v>
      </c>
      <c r="CQ10" s="485"/>
      <c r="CR10" s="491">
        <v>128</v>
      </c>
      <c r="CS10" s="485"/>
      <c r="CT10" s="491">
        <v>128</v>
      </c>
      <c r="CU10" s="485"/>
      <c r="CV10" s="491">
        <v>128</v>
      </c>
      <c r="CW10" s="485"/>
      <c r="CX10" s="491">
        <v>128</v>
      </c>
      <c r="CY10" s="485"/>
      <c r="CZ10" s="491">
        <v>128</v>
      </c>
      <c r="DA10" s="485"/>
      <c r="DB10" s="491">
        <v>128</v>
      </c>
      <c r="DC10" s="485"/>
      <c r="DD10" s="491">
        <v>128</v>
      </c>
      <c r="DE10" s="485"/>
      <c r="DF10" s="491">
        <v>128</v>
      </c>
      <c r="DG10" s="485"/>
      <c r="DH10" s="491">
        <v>128</v>
      </c>
      <c r="DI10" s="485"/>
      <c r="DJ10" s="491">
        <v>128</v>
      </c>
      <c r="DK10" s="485"/>
      <c r="DL10" s="491">
        <v>128</v>
      </c>
      <c r="DM10" s="485"/>
      <c r="DN10" s="491">
        <v>128</v>
      </c>
      <c r="DO10" s="485"/>
      <c r="DP10" s="491">
        <v>128</v>
      </c>
      <c r="DQ10" s="485"/>
      <c r="DR10" s="487">
        <v>128</v>
      </c>
      <c r="DS10" s="486"/>
      <c r="DT10" s="487">
        <v>128</v>
      </c>
      <c r="DU10" s="486"/>
      <c r="DV10" s="487">
        <v>128</v>
      </c>
      <c r="DW10" s="486"/>
      <c r="DX10" s="487">
        <v>128</v>
      </c>
      <c r="DY10" s="486"/>
      <c r="DZ10" s="487">
        <v>128</v>
      </c>
      <c r="EA10" s="486"/>
      <c r="EB10" s="487">
        <v>128</v>
      </c>
      <c r="EC10" s="486"/>
      <c r="ED10" s="487">
        <v>128</v>
      </c>
      <c r="EE10" s="486"/>
      <c r="EF10" s="487"/>
      <c r="EG10" s="486"/>
      <c r="EH10" s="487">
        <v>128</v>
      </c>
      <c r="EI10" s="486"/>
      <c r="EJ10" s="487">
        <v>128</v>
      </c>
      <c r="EK10" s="486"/>
      <c r="EL10" s="487"/>
      <c r="EM10" s="486"/>
      <c r="EN10" s="487"/>
      <c r="EO10" s="486"/>
      <c r="EP10" s="495"/>
      <c r="EQ10" s="485"/>
      <c r="ER10" s="487"/>
      <c r="ES10" s="486"/>
      <c r="ET10" s="495"/>
      <c r="EU10" s="485"/>
      <c r="EV10" s="487"/>
      <c r="EW10" s="486"/>
      <c r="EX10" s="495"/>
      <c r="EY10" s="485"/>
      <c r="EZ10" s="487"/>
      <c r="FA10" s="486"/>
      <c r="FB10" s="495"/>
      <c r="FC10" s="485"/>
      <c r="FD10" s="487"/>
      <c r="FE10" s="486"/>
      <c r="FF10" s="495"/>
      <c r="FG10" s="485"/>
      <c r="FH10" s="496"/>
      <c r="FI10" s="497"/>
      <c r="FJ10" s="495"/>
      <c r="FK10" s="485"/>
      <c r="FL10" s="487"/>
      <c r="FM10" s="486"/>
      <c r="FN10" s="495"/>
      <c r="FO10" s="485"/>
      <c r="FP10" s="496"/>
      <c r="FQ10" s="497"/>
      <c r="FR10" s="495"/>
      <c r="FS10" s="485"/>
      <c r="FT10" s="487"/>
      <c r="FU10" s="486"/>
      <c r="FV10" s="495"/>
      <c r="FW10" s="485"/>
      <c r="FX10" s="487"/>
      <c r="FY10" s="486"/>
      <c r="FZ10" s="495"/>
      <c r="GA10" s="498"/>
      <c r="GB10" s="78"/>
      <c r="GC10" s="74"/>
      <c r="GD10" s="142"/>
    </row>
    <row r="11" spans="3:186" ht="20.25">
      <c r="C11" s="503" t="s">
        <v>195</v>
      </c>
      <c r="D11" s="80">
        <f>CALCULATOR!F11</f>
        <v>0</v>
      </c>
      <c r="E11" s="80">
        <f>CALCULATOR!G11</f>
        <v>0</v>
      </c>
      <c r="F11" s="503" t="s">
        <v>195</v>
      </c>
      <c r="G11" s="487"/>
      <c r="H11" s="485"/>
      <c r="I11" s="487">
        <v>3</v>
      </c>
      <c r="J11" s="485">
        <v>21</v>
      </c>
      <c r="K11" s="487">
        <v>1</v>
      </c>
      <c r="L11" s="485">
        <v>10</v>
      </c>
      <c r="M11" s="487"/>
      <c r="N11" s="485"/>
      <c r="O11" s="487">
        <v>1</v>
      </c>
      <c r="P11" s="485">
        <v>14</v>
      </c>
      <c r="Q11" s="487">
        <v>1</v>
      </c>
      <c r="R11" s="485">
        <v>8</v>
      </c>
      <c r="S11" s="487">
        <v>6</v>
      </c>
      <c r="T11" s="485">
        <v>30</v>
      </c>
      <c r="U11" s="487"/>
      <c r="V11" s="485">
        <v>16</v>
      </c>
      <c r="W11" s="487"/>
      <c r="X11" s="485">
        <v>17</v>
      </c>
      <c r="Y11" s="487"/>
      <c r="Z11" s="485">
        <v>13</v>
      </c>
      <c r="AA11" s="487">
        <v>2</v>
      </c>
      <c r="AB11" s="485">
        <v>35</v>
      </c>
      <c r="AC11" s="487"/>
      <c r="AD11" s="485"/>
      <c r="AE11" s="487">
        <v>8</v>
      </c>
      <c r="AF11" s="485">
        <v>7</v>
      </c>
      <c r="AG11" s="487"/>
      <c r="AH11" s="486"/>
      <c r="AI11" s="487">
        <v>2</v>
      </c>
      <c r="AJ11" s="486">
        <v>32</v>
      </c>
      <c r="AK11" s="487">
        <v>1</v>
      </c>
      <c r="AL11" s="488">
        <v>26</v>
      </c>
      <c r="AM11" s="484"/>
      <c r="AN11" s="486">
        <v>17</v>
      </c>
      <c r="AO11" s="495"/>
      <c r="AP11" s="485"/>
      <c r="AQ11" s="487"/>
      <c r="AR11" s="486"/>
      <c r="AS11" s="495"/>
      <c r="AT11" s="485"/>
      <c r="AU11" s="487"/>
      <c r="AV11" s="486"/>
      <c r="AW11" s="495"/>
      <c r="AX11" s="485"/>
      <c r="AY11" s="487"/>
      <c r="AZ11" s="486"/>
      <c r="BA11" s="495"/>
      <c r="BB11" s="485"/>
      <c r="BC11" s="487"/>
      <c r="BD11" s="486"/>
      <c r="BE11" s="495"/>
      <c r="BF11" s="485"/>
      <c r="BG11" s="487"/>
      <c r="BH11" s="486"/>
      <c r="BI11" s="163"/>
      <c r="BJ11" s="67"/>
      <c r="BK11" s="499" t="s">
        <v>195</v>
      </c>
      <c r="BL11" s="500"/>
      <c r="BM11" s="485"/>
      <c r="BN11" s="500"/>
      <c r="BO11" s="485"/>
      <c r="BP11" s="500"/>
      <c r="BQ11" s="485"/>
      <c r="BR11" s="500"/>
      <c r="BS11" s="485"/>
      <c r="BT11" s="500"/>
      <c r="BU11" s="485"/>
      <c r="BV11" s="500"/>
      <c r="BW11" s="485"/>
      <c r="BX11" s="500"/>
      <c r="BY11" s="485"/>
      <c r="BZ11" s="500"/>
      <c r="CA11" s="485">
        <v>46</v>
      </c>
      <c r="CB11" s="500"/>
      <c r="CC11" s="485"/>
      <c r="CD11" s="500">
        <v>3</v>
      </c>
      <c r="CE11" s="485">
        <v>26</v>
      </c>
      <c r="CF11" s="500">
        <v>2</v>
      </c>
      <c r="CG11" s="485">
        <v>25</v>
      </c>
      <c r="CH11" s="500"/>
      <c r="CI11" s="485"/>
      <c r="CJ11" s="501"/>
      <c r="CK11" s="493"/>
      <c r="CL11" s="502"/>
      <c r="CM11" s="486"/>
      <c r="CN11" s="502">
        <v>1</v>
      </c>
      <c r="CO11" s="485">
        <v>20</v>
      </c>
      <c r="CP11" s="500"/>
      <c r="CQ11" s="485"/>
      <c r="CR11" s="500"/>
      <c r="CS11" s="485"/>
      <c r="CT11" s="500"/>
      <c r="CU11" s="485"/>
      <c r="CV11" s="500"/>
      <c r="CW11" s="485"/>
      <c r="CX11" s="500"/>
      <c r="CY11" s="485"/>
      <c r="CZ11" s="500"/>
      <c r="DA11" s="485"/>
      <c r="DB11" s="500">
        <v>1</v>
      </c>
      <c r="DC11" s="485">
        <v>7</v>
      </c>
      <c r="DD11" s="500"/>
      <c r="DE11" s="485"/>
      <c r="DF11" s="500"/>
      <c r="DG11" s="485"/>
      <c r="DH11" s="500"/>
      <c r="DI11" s="485"/>
      <c r="DJ11" s="500"/>
      <c r="DK11" s="485"/>
      <c r="DL11" s="500"/>
      <c r="DM11" s="485"/>
      <c r="DN11" s="500">
        <v>1</v>
      </c>
      <c r="DO11" s="485">
        <v>5</v>
      </c>
      <c r="DP11" s="500"/>
      <c r="DQ11" s="485"/>
      <c r="DR11" s="487"/>
      <c r="DS11" s="486"/>
      <c r="DT11" s="487"/>
      <c r="DU11" s="486"/>
      <c r="DV11" s="487"/>
      <c r="DW11" s="486">
        <v>44</v>
      </c>
      <c r="DX11" s="487"/>
      <c r="DY11" s="486"/>
      <c r="DZ11" s="487">
        <v>7</v>
      </c>
      <c r="EA11" s="486">
        <v>16</v>
      </c>
      <c r="EB11" s="487"/>
      <c r="EC11" s="486"/>
      <c r="ED11" s="487"/>
      <c r="EE11" s="486">
        <v>42</v>
      </c>
      <c r="EF11" s="487"/>
      <c r="EG11" s="486"/>
      <c r="EH11" s="487"/>
      <c r="EI11" s="486"/>
      <c r="EJ11" s="487"/>
      <c r="EK11" s="486"/>
      <c r="EL11" s="487"/>
      <c r="EM11" s="486"/>
      <c r="EN11" s="487"/>
      <c r="EO11" s="486"/>
      <c r="EP11" s="495"/>
      <c r="EQ11" s="485"/>
      <c r="ER11" s="487"/>
      <c r="ES11" s="486"/>
      <c r="ET11" s="495"/>
      <c r="EU11" s="485"/>
      <c r="EV11" s="487"/>
      <c r="EW11" s="486"/>
      <c r="EX11" s="495"/>
      <c r="EY11" s="485"/>
      <c r="EZ11" s="487"/>
      <c r="FA11" s="486"/>
      <c r="FB11" s="495"/>
      <c r="FC11" s="485"/>
      <c r="FD11" s="487"/>
      <c r="FE11" s="486"/>
      <c r="FF11" s="495"/>
      <c r="FG11" s="485"/>
      <c r="FH11" s="496"/>
      <c r="FI11" s="497"/>
      <c r="FJ11" s="495"/>
      <c r="FK11" s="485"/>
      <c r="FL11" s="487"/>
      <c r="FM11" s="486"/>
      <c r="FN11" s="495"/>
      <c r="FO11" s="485"/>
      <c r="FP11" s="496"/>
      <c r="FQ11" s="497"/>
      <c r="FR11" s="495"/>
      <c r="FS11" s="485"/>
      <c r="FT11" s="487"/>
      <c r="FU11" s="486"/>
      <c r="FV11" s="495"/>
      <c r="FW11" s="485"/>
      <c r="FX11" s="487"/>
      <c r="FY11" s="486"/>
      <c r="FZ11" s="495"/>
      <c r="GA11" s="498"/>
      <c r="GB11" s="503" t="s">
        <v>195</v>
      </c>
      <c r="GC11" s="74"/>
      <c r="GD11" s="142"/>
    </row>
    <row r="12" spans="3:186" ht="20.25">
      <c r="C12" s="81" t="s">
        <v>1</v>
      </c>
      <c r="D12" s="80">
        <f>CALCULATOR!F12</f>
        <v>0</v>
      </c>
      <c r="E12" s="80">
        <f>CALCULATOR!G12</f>
        <v>0</v>
      </c>
      <c r="F12" s="81" t="s">
        <v>1</v>
      </c>
      <c r="G12" s="487"/>
      <c r="H12" s="485"/>
      <c r="I12" s="487"/>
      <c r="J12" s="485"/>
      <c r="K12" s="487"/>
      <c r="L12" s="485"/>
      <c r="M12" s="487"/>
      <c r="N12" s="485"/>
      <c r="O12" s="487"/>
      <c r="P12" s="485"/>
      <c r="Q12" s="487"/>
      <c r="R12" s="485"/>
      <c r="S12" s="487"/>
      <c r="T12" s="485"/>
      <c r="U12" s="487"/>
      <c r="V12" s="485"/>
      <c r="W12" s="487"/>
      <c r="X12" s="485"/>
      <c r="Y12" s="487"/>
      <c r="Z12" s="485"/>
      <c r="AA12" s="487"/>
      <c r="AB12" s="485"/>
      <c r="AC12" s="487"/>
      <c r="AD12" s="485"/>
      <c r="AE12" s="487"/>
      <c r="AF12" s="485"/>
      <c r="AG12" s="487"/>
      <c r="AH12" s="486"/>
      <c r="AI12" s="487"/>
      <c r="AJ12" s="486"/>
      <c r="AK12" s="487"/>
      <c r="AL12" s="488"/>
      <c r="AM12" s="484"/>
      <c r="AN12" s="486"/>
      <c r="AO12" s="495"/>
      <c r="AP12" s="485"/>
      <c r="AQ12" s="487"/>
      <c r="AR12" s="486"/>
      <c r="AS12" s="495"/>
      <c r="AT12" s="485"/>
      <c r="AU12" s="487"/>
      <c r="AV12" s="486"/>
      <c r="AW12" s="495"/>
      <c r="AX12" s="485"/>
      <c r="AY12" s="487"/>
      <c r="AZ12" s="486"/>
      <c r="BA12" s="495"/>
      <c r="BB12" s="485"/>
      <c r="BC12" s="487"/>
      <c r="BD12" s="486"/>
      <c r="BE12" s="495"/>
      <c r="BF12" s="485"/>
      <c r="BG12" s="487"/>
      <c r="BH12" s="486"/>
      <c r="BI12" s="163"/>
      <c r="BJ12" s="67"/>
      <c r="BK12" s="499" t="s">
        <v>1</v>
      </c>
      <c r="BL12" s="500"/>
      <c r="BM12" s="485"/>
      <c r="BN12" s="500"/>
      <c r="BO12" s="485"/>
      <c r="BP12" s="500"/>
      <c r="BQ12" s="485"/>
      <c r="BR12" s="500"/>
      <c r="BS12" s="485"/>
      <c r="BT12" s="500"/>
      <c r="BU12" s="485"/>
      <c r="BV12" s="500"/>
      <c r="BW12" s="485"/>
      <c r="BX12" s="500"/>
      <c r="BY12" s="485"/>
      <c r="BZ12" s="500"/>
      <c r="CA12" s="485"/>
      <c r="CB12" s="500"/>
      <c r="CC12" s="485"/>
      <c r="CD12" s="500"/>
      <c r="CE12" s="485"/>
      <c r="CF12" s="500"/>
      <c r="CG12" s="485"/>
      <c r="CH12" s="500"/>
      <c r="CI12" s="485"/>
      <c r="CJ12" s="501"/>
      <c r="CK12" s="493"/>
      <c r="CL12" s="502"/>
      <c r="CM12" s="486"/>
      <c r="CN12" s="502"/>
      <c r="CO12" s="485"/>
      <c r="CP12" s="500"/>
      <c r="CQ12" s="485"/>
      <c r="CR12" s="500"/>
      <c r="CS12" s="485"/>
      <c r="CT12" s="500"/>
      <c r="CU12" s="485"/>
      <c r="CV12" s="500"/>
      <c r="CW12" s="485"/>
      <c r="CX12" s="500"/>
      <c r="CY12" s="485"/>
      <c r="CZ12" s="500"/>
      <c r="DA12" s="485"/>
      <c r="DB12" s="500"/>
      <c r="DC12" s="485"/>
      <c r="DD12" s="500"/>
      <c r="DE12" s="485"/>
      <c r="DF12" s="500"/>
      <c r="DG12" s="485"/>
      <c r="DH12" s="500"/>
      <c r="DI12" s="485"/>
      <c r="DJ12" s="500"/>
      <c r="DK12" s="485"/>
      <c r="DL12" s="500"/>
      <c r="DM12" s="485"/>
      <c r="DN12" s="500"/>
      <c r="DO12" s="485"/>
      <c r="DP12" s="500"/>
      <c r="DQ12" s="485"/>
      <c r="DR12" s="487"/>
      <c r="DS12" s="486"/>
      <c r="DT12" s="487"/>
      <c r="DU12" s="486"/>
      <c r="DV12" s="487"/>
      <c r="DW12" s="486"/>
      <c r="DX12" s="487"/>
      <c r="DY12" s="486"/>
      <c r="DZ12" s="487"/>
      <c r="EA12" s="486"/>
      <c r="EB12" s="487"/>
      <c r="EC12" s="486"/>
      <c r="ED12" s="487"/>
      <c r="EE12" s="486"/>
      <c r="EF12" s="487"/>
      <c r="EG12" s="486"/>
      <c r="EH12" s="487"/>
      <c r="EI12" s="486"/>
      <c r="EJ12" s="487"/>
      <c r="EK12" s="486"/>
      <c r="EL12" s="487"/>
      <c r="EM12" s="486"/>
      <c r="EN12" s="487"/>
      <c r="EO12" s="486"/>
      <c r="EP12" s="495"/>
      <c r="EQ12" s="485"/>
      <c r="ER12" s="487"/>
      <c r="ES12" s="486"/>
      <c r="ET12" s="495"/>
      <c r="EU12" s="485"/>
      <c r="EV12" s="487"/>
      <c r="EW12" s="486"/>
      <c r="EX12" s="495"/>
      <c r="EY12" s="485"/>
      <c r="EZ12" s="487"/>
      <c r="FA12" s="486"/>
      <c r="FB12" s="495"/>
      <c r="FC12" s="485"/>
      <c r="FD12" s="487"/>
      <c r="FE12" s="486"/>
      <c r="FF12" s="495"/>
      <c r="FG12" s="485"/>
      <c r="FH12" s="496"/>
      <c r="FI12" s="497"/>
      <c r="FJ12" s="495"/>
      <c r="FK12" s="485"/>
      <c r="FL12" s="487"/>
      <c r="FM12" s="486"/>
      <c r="FN12" s="495"/>
      <c r="FO12" s="485"/>
      <c r="FP12" s="496"/>
      <c r="FQ12" s="497"/>
      <c r="FR12" s="495"/>
      <c r="FS12" s="485"/>
      <c r="FT12" s="487"/>
      <c r="FU12" s="486"/>
      <c r="FV12" s="495"/>
      <c r="FW12" s="485"/>
      <c r="FX12" s="487"/>
      <c r="FY12" s="486"/>
      <c r="FZ12" s="495"/>
      <c r="GA12" s="498"/>
      <c r="GB12" s="81" t="s">
        <v>1</v>
      </c>
      <c r="GC12" s="74"/>
      <c r="GD12" s="142"/>
    </row>
    <row r="13" spans="3:186" ht="20.25">
      <c r="C13" s="81" t="s">
        <v>2</v>
      </c>
      <c r="D13" s="80">
        <f>CALCULATOR!F13</f>
        <v>0</v>
      </c>
      <c r="E13" s="80">
        <f>CALCULATOR!G13</f>
        <v>0</v>
      </c>
      <c r="F13" s="81" t="s">
        <v>2</v>
      </c>
      <c r="G13" s="487"/>
      <c r="H13" s="485"/>
      <c r="I13" s="487"/>
      <c r="J13" s="485"/>
      <c r="K13" s="487"/>
      <c r="L13" s="485"/>
      <c r="M13" s="487"/>
      <c r="N13" s="485"/>
      <c r="O13" s="487"/>
      <c r="P13" s="485"/>
      <c r="Q13" s="487"/>
      <c r="R13" s="485"/>
      <c r="S13" s="487"/>
      <c r="T13" s="485"/>
      <c r="U13" s="487"/>
      <c r="V13" s="485"/>
      <c r="W13" s="487"/>
      <c r="X13" s="485"/>
      <c r="Y13" s="487"/>
      <c r="Z13" s="485"/>
      <c r="AA13" s="487"/>
      <c r="AB13" s="485"/>
      <c r="AC13" s="487"/>
      <c r="AD13" s="485"/>
      <c r="AE13" s="487"/>
      <c r="AF13" s="485"/>
      <c r="AG13" s="487"/>
      <c r="AH13" s="486"/>
      <c r="AI13" s="487"/>
      <c r="AJ13" s="486"/>
      <c r="AK13" s="487"/>
      <c r="AL13" s="488"/>
      <c r="AM13" s="484"/>
      <c r="AN13" s="486"/>
      <c r="AO13" s="495"/>
      <c r="AP13" s="485"/>
      <c r="AQ13" s="487"/>
      <c r="AR13" s="486"/>
      <c r="AS13" s="495"/>
      <c r="AT13" s="485"/>
      <c r="AU13" s="487"/>
      <c r="AV13" s="486"/>
      <c r="AW13" s="495"/>
      <c r="AX13" s="485"/>
      <c r="AY13" s="487"/>
      <c r="AZ13" s="486"/>
      <c r="BA13" s="495"/>
      <c r="BB13" s="485"/>
      <c r="BC13" s="487"/>
      <c r="BD13" s="486"/>
      <c r="BE13" s="495"/>
      <c r="BF13" s="485"/>
      <c r="BG13" s="487"/>
      <c r="BH13" s="486"/>
      <c r="BI13" s="163"/>
      <c r="BJ13" s="67"/>
      <c r="BK13" s="499" t="s">
        <v>2</v>
      </c>
      <c r="BL13" s="500"/>
      <c r="BM13" s="485"/>
      <c r="BN13" s="500"/>
      <c r="BO13" s="485"/>
      <c r="BP13" s="500"/>
      <c r="BQ13" s="485"/>
      <c r="BR13" s="500"/>
      <c r="BS13" s="485"/>
      <c r="BT13" s="500"/>
      <c r="BU13" s="485"/>
      <c r="BV13" s="500"/>
      <c r="BW13" s="485"/>
      <c r="BX13" s="500"/>
      <c r="BY13" s="485"/>
      <c r="BZ13" s="500"/>
      <c r="CA13" s="485"/>
      <c r="CB13" s="500"/>
      <c r="CC13" s="485"/>
      <c r="CD13" s="500"/>
      <c r="CE13" s="485"/>
      <c r="CF13" s="500"/>
      <c r="CG13" s="485"/>
      <c r="CH13" s="500"/>
      <c r="CI13" s="485"/>
      <c r="CJ13" s="501"/>
      <c r="CK13" s="493"/>
      <c r="CL13" s="502"/>
      <c r="CM13" s="486"/>
      <c r="CN13" s="502"/>
      <c r="CO13" s="485"/>
      <c r="CP13" s="500"/>
      <c r="CQ13" s="485"/>
      <c r="CR13" s="500"/>
      <c r="CS13" s="485"/>
      <c r="CT13" s="500"/>
      <c r="CU13" s="485"/>
      <c r="CV13" s="500"/>
      <c r="CW13" s="485"/>
      <c r="CX13" s="500"/>
      <c r="CY13" s="485"/>
      <c r="CZ13" s="500"/>
      <c r="DA13" s="485"/>
      <c r="DB13" s="500"/>
      <c r="DC13" s="485"/>
      <c r="DD13" s="500"/>
      <c r="DE13" s="485"/>
      <c r="DF13" s="500"/>
      <c r="DG13" s="485"/>
      <c r="DH13" s="500"/>
      <c r="DI13" s="485"/>
      <c r="DJ13" s="500"/>
      <c r="DK13" s="485"/>
      <c r="DL13" s="500"/>
      <c r="DM13" s="485"/>
      <c r="DN13" s="500"/>
      <c r="DO13" s="485"/>
      <c r="DP13" s="500"/>
      <c r="DQ13" s="485"/>
      <c r="DR13" s="487"/>
      <c r="DS13" s="486"/>
      <c r="DT13" s="487"/>
      <c r="DU13" s="486"/>
      <c r="DV13" s="487"/>
      <c r="DW13" s="486"/>
      <c r="DX13" s="487"/>
      <c r="DY13" s="486"/>
      <c r="DZ13" s="487"/>
      <c r="EA13" s="486"/>
      <c r="EB13" s="487"/>
      <c r="EC13" s="486"/>
      <c r="ED13" s="487"/>
      <c r="EE13" s="486"/>
      <c r="EF13" s="487"/>
      <c r="EG13" s="486"/>
      <c r="EH13" s="487"/>
      <c r="EI13" s="486"/>
      <c r="EJ13" s="487"/>
      <c r="EK13" s="486"/>
      <c r="EL13" s="487"/>
      <c r="EM13" s="486"/>
      <c r="EN13" s="487"/>
      <c r="EO13" s="486"/>
      <c r="EP13" s="495"/>
      <c r="EQ13" s="485"/>
      <c r="ER13" s="487"/>
      <c r="ES13" s="486"/>
      <c r="ET13" s="495"/>
      <c r="EU13" s="485"/>
      <c r="EV13" s="487"/>
      <c r="EW13" s="486"/>
      <c r="EX13" s="495"/>
      <c r="EY13" s="485"/>
      <c r="EZ13" s="487"/>
      <c r="FA13" s="486"/>
      <c r="FB13" s="495"/>
      <c r="FC13" s="485"/>
      <c r="FD13" s="487"/>
      <c r="FE13" s="486"/>
      <c r="FF13" s="495"/>
      <c r="FG13" s="485"/>
      <c r="FH13" s="496"/>
      <c r="FI13" s="497"/>
      <c r="FJ13" s="495"/>
      <c r="FK13" s="485"/>
      <c r="FL13" s="487"/>
      <c r="FM13" s="486"/>
      <c r="FN13" s="495"/>
      <c r="FO13" s="485"/>
      <c r="FP13" s="496"/>
      <c r="FQ13" s="497"/>
      <c r="FR13" s="495"/>
      <c r="FS13" s="485"/>
      <c r="FT13" s="487"/>
      <c r="FU13" s="486"/>
      <c r="FV13" s="495"/>
      <c r="FW13" s="485"/>
      <c r="FX13" s="487"/>
      <c r="FY13" s="486"/>
      <c r="FZ13" s="495"/>
      <c r="GA13" s="498"/>
      <c r="GB13" s="81" t="s">
        <v>2</v>
      </c>
      <c r="GC13" s="74"/>
      <c r="GD13" s="142"/>
    </row>
    <row r="14" spans="3:186" ht="20.25">
      <c r="C14" s="81" t="s">
        <v>16</v>
      </c>
      <c r="D14" s="80">
        <f>CALCULATOR!F14</f>
        <v>0</v>
      </c>
      <c r="E14" s="80">
        <f>CALCULATOR!G14</f>
        <v>0</v>
      </c>
      <c r="F14" s="81" t="s">
        <v>16</v>
      </c>
      <c r="G14" s="487"/>
      <c r="H14" s="485"/>
      <c r="I14" s="487"/>
      <c r="J14" s="485"/>
      <c r="K14" s="487"/>
      <c r="L14" s="485"/>
      <c r="M14" s="487"/>
      <c r="N14" s="485"/>
      <c r="O14" s="487"/>
      <c r="P14" s="485"/>
      <c r="Q14" s="487"/>
      <c r="R14" s="485"/>
      <c r="S14" s="487"/>
      <c r="T14" s="485"/>
      <c r="U14" s="487"/>
      <c r="V14" s="485"/>
      <c r="W14" s="487"/>
      <c r="X14" s="485"/>
      <c r="Y14" s="487"/>
      <c r="Z14" s="485"/>
      <c r="AA14" s="487"/>
      <c r="AB14" s="485"/>
      <c r="AC14" s="487"/>
      <c r="AD14" s="485"/>
      <c r="AE14" s="487"/>
      <c r="AF14" s="485"/>
      <c r="AG14" s="487"/>
      <c r="AH14" s="486"/>
      <c r="AI14" s="487"/>
      <c r="AJ14" s="486"/>
      <c r="AK14" s="487"/>
      <c r="AL14" s="488"/>
      <c r="AM14" s="484"/>
      <c r="AN14" s="486"/>
      <c r="AO14" s="495"/>
      <c r="AP14" s="485"/>
      <c r="AQ14" s="487"/>
      <c r="AR14" s="486"/>
      <c r="AS14" s="495"/>
      <c r="AT14" s="485"/>
      <c r="AU14" s="487"/>
      <c r="AV14" s="486"/>
      <c r="AW14" s="495"/>
      <c r="AX14" s="485"/>
      <c r="AY14" s="487"/>
      <c r="AZ14" s="486"/>
      <c r="BA14" s="495"/>
      <c r="BB14" s="485"/>
      <c r="BC14" s="487"/>
      <c r="BD14" s="486"/>
      <c r="BE14" s="495"/>
      <c r="BF14" s="485"/>
      <c r="BG14" s="487"/>
      <c r="BH14" s="486"/>
      <c r="BI14" s="163"/>
      <c r="BJ14" s="67"/>
      <c r="BK14" s="499" t="s">
        <v>16</v>
      </c>
      <c r="BL14" s="500"/>
      <c r="BM14" s="485"/>
      <c r="BN14" s="500"/>
      <c r="BO14" s="485"/>
      <c r="BP14" s="500"/>
      <c r="BQ14" s="485"/>
      <c r="BR14" s="500"/>
      <c r="BS14" s="485"/>
      <c r="BT14" s="500"/>
      <c r="BU14" s="485"/>
      <c r="BV14" s="500"/>
      <c r="BW14" s="485"/>
      <c r="BX14" s="500"/>
      <c r="BY14" s="485"/>
      <c r="BZ14" s="500"/>
      <c r="CA14" s="485"/>
      <c r="CB14" s="500"/>
      <c r="CC14" s="485"/>
      <c r="CD14" s="500"/>
      <c r="CE14" s="485"/>
      <c r="CF14" s="500"/>
      <c r="CG14" s="485"/>
      <c r="CH14" s="500"/>
      <c r="CI14" s="485"/>
      <c r="CJ14" s="501"/>
      <c r="CK14" s="493"/>
      <c r="CL14" s="502"/>
      <c r="CM14" s="486"/>
      <c r="CN14" s="502"/>
      <c r="CO14" s="485"/>
      <c r="CP14" s="500"/>
      <c r="CQ14" s="485"/>
      <c r="CR14" s="500"/>
      <c r="CS14" s="485"/>
      <c r="CT14" s="500"/>
      <c r="CU14" s="485"/>
      <c r="CV14" s="500"/>
      <c r="CW14" s="485"/>
      <c r="CX14" s="500"/>
      <c r="CY14" s="485"/>
      <c r="CZ14" s="500"/>
      <c r="DA14" s="485"/>
      <c r="DB14" s="500"/>
      <c r="DC14" s="485"/>
      <c r="DD14" s="500"/>
      <c r="DE14" s="485"/>
      <c r="DF14" s="500"/>
      <c r="DG14" s="485"/>
      <c r="DH14" s="500"/>
      <c r="DI14" s="485"/>
      <c r="DJ14" s="500"/>
      <c r="DK14" s="485"/>
      <c r="DL14" s="500"/>
      <c r="DM14" s="485"/>
      <c r="DN14" s="500"/>
      <c r="DO14" s="485"/>
      <c r="DP14" s="500"/>
      <c r="DQ14" s="485"/>
      <c r="DR14" s="487"/>
      <c r="DS14" s="486"/>
      <c r="DT14" s="487"/>
      <c r="DU14" s="486"/>
      <c r="DV14" s="487"/>
      <c r="DW14" s="486"/>
      <c r="DX14" s="487"/>
      <c r="DY14" s="486"/>
      <c r="DZ14" s="487"/>
      <c r="EA14" s="486"/>
      <c r="EB14" s="487"/>
      <c r="EC14" s="486"/>
      <c r="ED14" s="487"/>
      <c r="EE14" s="486"/>
      <c r="EF14" s="487"/>
      <c r="EG14" s="486"/>
      <c r="EH14" s="487"/>
      <c r="EI14" s="486"/>
      <c r="EJ14" s="487"/>
      <c r="EK14" s="486"/>
      <c r="EL14" s="487"/>
      <c r="EM14" s="486"/>
      <c r="EN14" s="487"/>
      <c r="EO14" s="486"/>
      <c r="EP14" s="495"/>
      <c r="EQ14" s="485"/>
      <c r="ER14" s="487"/>
      <c r="ES14" s="486"/>
      <c r="ET14" s="495"/>
      <c r="EU14" s="485"/>
      <c r="EV14" s="487"/>
      <c r="EW14" s="486"/>
      <c r="EX14" s="495"/>
      <c r="EY14" s="485"/>
      <c r="EZ14" s="487"/>
      <c r="FA14" s="486"/>
      <c r="FB14" s="495"/>
      <c r="FC14" s="485"/>
      <c r="FD14" s="487"/>
      <c r="FE14" s="486"/>
      <c r="FF14" s="495"/>
      <c r="FG14" s="485"/>
      <c r="FH14" s="496"/>
      <c r="FI14" s="497"/>
      <c r="FJ14" s="495"/>
      <c r="FK14" s="485"/>
      <c r="FL14" s="487"/>
      <c r="FM14" s="486"/>
      <c r="FN14" s="495"/>
      <c r="FO14" s="485"/>
      <c r="FP14" s="496"/>
      <c r="FQ14" s="497"/>
      <c r="FR14" s="495"/>
      <c r="FS14" s="485"/>
      <c r="FT14" s="487"/>
      <c r="FU14" s="486"/>
      <c r="FV14" s="495"/>
      <c r="FW14" s="485"/>
      <c r="FX14" s="487"/>
      <c r="FY14" s="486"/>
      <c r="FZ14" s="495"/>
      <c r="GA14" s="498"/>
      <c r="GB14" s="81" t="s">
        <v>16</v>
      </c>
      <c r="GC14" s="74"/>
      <c r="GD14" s="142"/>
    </row>
    <row r="15" spans="3:186" ht="20.25">
      <c r="C15" s="81" t="s">
        <v>3</v>
      </c>
      <c r="D15" s="80">
        <f>CALCULATOR!F15</f>
        <v>0</v>
      </c>
      <c r="E15" s="80">
        <f>CALCULATOR!G15</f>
        <v>0</v>
      </c>
      <c r="F15" s="81" t="s">
        <v>3</v>
      </c>
      <c r="G15" s="487"/>
      <c r="H15" s="485"/>
      <c r="I15" s="487"/>
      <c r="J15" s="485">
        <v>12</v>
      </c>
      <c r="K15" s="487"/>
      <c r="L15" s="485"/>
      <c r="M15" s="487">
        <v>2</v>
      </c>
      <c r="N15" s="485">
        <v>19</v>
      </c>
      <c r="O15" s="487"/>
      <c r="P15" s="485"/>
      <c r="Q15" s="487"/>
      <c r="R15" s="485"/>
      <c r="S15" s="487"/>
      <c r="T15" s="485"/>
      <c r="U15" s="487"/>
      <c r="V15" s="485"/>
      <c r="W15" s="487"/>
      <c r="X15" s="485"/>
      <c r="Y15" s="487"/>
      <c r="Z15" s="485"/>
      <c r="AA15" s="487"/>
      <c r="AB15" s="485"/>
      <c r="AC15" s="487"/>
      <c r="AD15" s="485"/>
      <c r="AE15" s="487"/>
      <c r="AF15" s="485"/>
      <c r="AG15" s="487"/>
      <c r="AH15" s="486"/>
      <c r="AI15" s="487"/>
      <c r="AJ15" s="486"/>
      <c r="AK15" s="487"/>
      <c r="AL15" s="488"/>
      <c r="AM15" s="484"/>
      <c r="AN15" s="486"/>
      <c r="AO15" s="495"/>
      <c r="AP15" s="485"/>
      <c r="AQ15" s="487"/>
      <c r="AR15" s="486"/>
      <c r="AS15" s="495"/>
      <c r="AT15" s="485"/>
      <c r="AU15" s="487"/>
      <c r="AV15" s="486"/>
      <c r="AW15" s="495"/>
      <c r="AX15" s="485"/>
      <c r="AY15" s="487"/>
      <c r="AZ15" s="486"/>
      <c r="BA15" s="495"/>
      <c r="BB15" s="485"/>
      <c r="BC15" s="487"/>
      <c r="BD15" s="486"/>
      <c r="BE15" s="495"/>
      <c r="BF15" s="485"/>
      <c r="BG15" s="487"/>
      <c r="BH15" s="486"/>
      <c r="BI15" s="163"/>
      <c r="BJ15" s="67"/>
      <c r="BK15" s="499" t="s">
        <v>3</v>
      </c>
      <c r="BL15" s="500"/>
      <c r="BM15" s="485"/>
      <c r="BN15" s="500"/>
      <c r="BO15" s="485"/>
      <c r="BP15" s="500">
        <v>1</v>
      </c>
      <c r="BQ15" s="485">
        <v>7</v>
      </c>
      <c r="BR15" s="500"/>
      <c r="BS15" s="485"/>
      <c r="BT15" s="500"/>
      <c r="BU15" s="485"/>
      <c r="BV15" s="500"/>
      <c r="BW15" s="485"/>
      <c r="BX15" s="500">
        <v>8</v>
      </c>
      <c r="BY15" s="485">
        <v>6</v>
      </c>
      <c r="BZ15" s="500"/>
      <c r="CA15" s="485"/>
      <c r="CB15" s="500">
        <v>7</v>
      </c>
      <c r="CC15" s="485">
        <v>35</v>
      </c>
      <c r="CD15" s="500">
        <v>5</v>
      </c>
      <c r="CE15" s="485">
        <v>1</v>
      </c>
      <c r="CF15" s="500"/>
      <c r="CG15" s="485">
        <v>22</v>
      </c>
      <c r="CH15" s="500"/>
      <c r="CI15" s="485"/>
      <c r="CJ15" s="501"/>
      <c r="CK15" s="493"/>
      <c r="CL15" s="502"/>
      <c r="CM15" s="486"/>
      <c r="CN15" s="502"/>
      <c r="CO15" s="485"/>
      <c r="CP15" s="500"/>
      <c r="CQ15" s="485"/>
      <c r="CR15" s="500"/>
      <c r="CS15" s="485"/>
      <c r="CT15" s="500"/>
      <c r="CU15" s="485"/>
      <c r="CV15" s="500"/>
      <c r="CW15" s="485"/>
      <c r="CX15" s="500"/>
      <c r="CY15" s="485"/>
      <c r="CZ15" s="500"/>
      <c r="DA15" s="485"/>
      <c r="DB15" s="500"/>
      <c r="DC15" s="485"/>
      <c r="DD15" s="500"/>
      <c r="DE15" s="485"/>
      <c r="DF15" s="500"/>
      <c r="DG15" s="485"/>
      <c r="DH15" s="500"/>
      <c r="DI15" s="485"/>
      <c r="DJ15" s="500"/>
      <c r="DK15" s="485"/>
      <c r="DL15" s="500"/>
      <c r="DM15" s="485"/>
      <c r="DN15" s="500"/>
      <c r="DO15" s="485"/>
      <c r="DP15" s="500"/>
      <c r="DQ15" s="485"/>
      <c r="DR15" s="487">
        <v>3</v>
      </c>
      <c r="DS15" s="486">
        <v>9</v>
      </c>
      <c r="DT15" s="487"/>
      <c r="DU15" s="486">
        <v>46</v>
      </c>
      <c r="DV15" s="487"/>
      <c r="DW15" s="486"/>
      <c r="DX15" s="487"/>
      <c r="DY15" s="486"/>
      <c r="DZ15" s="487"/>
      <c r="EA15" s="486"/>
      <c r="EB15" s="487"/>
      <c r="EC15" s="486"/>
      <c r="ED15" s="487"/>
      <c r="EE15" s="486"/>
      <c r="EF15" s="487"/>
      <c r="EG15" s="486"/>
      <c r="EH15" s="487"/>
      <c r="EI15" s="486"/>
      <c r="EJ15" s="487"/>
      <c r="EK15" s="486"/>
      <c r="EL15" s="487"/>
      <c r="EM15" s="486"/>
      <c r="EN15" s="487"/>
      <c r="EO15" s="486"/>
      <c r="EP15" s="495"/>
      <c r="EQ15" s="485"/>
      <c r="ER15" s="487"/>
      <c r="ES15" s="486"/>
      <c r="ET15" s="495"/>
      <c r="EU15" s="485"/>
      <c r="EV15" s="487"/>
      <c r="EW15" s="486"/>
      <c r="EX15" s="495"/>
      <c r="EY15" s="485"/>
      <c r="EZ15" s="487"/>
      <c r="FA15" s="486"/>
      <c r="FB15" s="495"/>
      <c r="FC15" s="485"/>
      <c r="FD15" s="487"/>
      <c r="FE15" s="486"/>
      <c r="FF15" s="495"/>
      <c r="FG15" s="485"/>
      <c r="FH15" s="496"/>
      <c r="FI15" s="497"/>
      <c r="FJ15" s="495"/>
      <c r="FK15" s="485"/>
      <c r="FL15" s="487"/>
      <c r="FM15" s="486"/>
      <c r="FN15" s="495"/>
      <c r="FO15" s="485"/>
      <c r="FP15" s="496"/>
      <c r="FQ15" s="497"/>
      <c r="FR15" s="495"/>
      <c r="FS15" s="485"/>
      <c r="FT15" s="487"/>
      <c r="FU15" s="486"/>
      <c r="FV15" s="495"/>
      <c r="FW15" s="485"/>
      <c r="FX15" s="487"/>
      <c r="FY15" s="486"/>
      <c r="FZ15" s="495"/>
      <c r="GA15" s="498"/>
      <c r="GB15" s="81" t="s">
        <v>3</v>
      </c>
      <c r="GC15" s="74"/>
      <c r="GD15" s="142"/>
    </row>
    <row r="16" spans="3:186" ht="20.25">
      <c r="C16" s="81" t="s">
        <v>4</v>
      </c>
      <c r="D16" s="80">
        <f>CALCULATOR!F16</f>
        <v>0</v>
      </c>
      <c r="E16" s="80">
        <f>CALCULATOR!G16</f>
        <v>0</v>
      </c>
      <c r="F16" s="81" t="s">
        <v>4</v>
      </c>
      <c r="G16" s="487"/>
      <c r="H16" s="485"/>
      <c r="I16" s="487"/>
      <c r="J16" s="485"/>
      <c r="K16" s="487"/>
      <c r="L16" s="485"/>
      <c r="M16" s="487"/>
      <c r="N16" s="485"/>
      <c r="O16" s="487"/>
      <c r="P16" s="485"/>
      <c r="Q16" s="487"/>
      <c r="R16" s="485"/>
      <c r="S16" s="487"/>
      <c r="T16" s="485"/>
      <c r="U16" s="487"/>
      <c r="V16" s="485"/>
      <c r="W16" s="487"/>
      <c r="X16" s="485"/>
      <c r="Y16" s="487"/>
      <c r="Z16" s="485"/>
      <c r="AA16" s="487"/>
      <c r="AB16" s="485"/>
      <c r="AC16" s="487"/>
      <c r="AD16" s="485"/>
      <c r="AE16" s="487"/>
      <c r="AF16" s="485"/>
      <c r="AG16" s="487"/>
      <c r="AH16" s="486"/>
      <c r="AI16" s="487"/>
      <c r="AJ16" s="486"/>
      <c r="AK16" s="487"/>
      <c r="AL16" s="488"/>
      <c r="AM16" s="484"/>
      <c r="AN16" s="486"/>
      <c r="AO16" s="495"/>
      <c r="AP16" s="485"/>
      <c r="AQ16" s="487"/>
      <c r="AR16" s="486"/>
      <c r="AS16" s="495"/>
      <c r="AT16" s="485"/>
      <c r="AU16" s="487"/>
      <c r="AV16" s="486"/>
      <c r="AW16" s="495"/>
      <c r="AX16" s="485"/>
      <c r="AY16" s="487"/>
      <c r="AZ16" s="486"/>
      <c r="BA16" s="495"/>
      <c r="BB16" s="485"/>
      <c r="BC16" s="487"/>
      <c r="BD16" s="486"/>
      <c r="BE16" s="495"/>
      <c r="BF16" s="485"/>
      <c r="BG16" s="487"/>
      <c r="BH16" s="486"/>
      <c r="BI16" s="163"/>
      <c r="BJ16" s="67"/>
      <c r="BK16" s="499" t="s">
        <v>4</v>
      </c>
      <c r="BL16" s="500"/>
      <c r="BM16" s="485"/>
      <c r="BN16" s="500"/>
      <c r="BO16" s="485"/>
      <c r="BP16" s="500"/>
      <c r="BQ16" s="485"/>
      <c r="BR16" s="500"/>
      <c r="BS16" s="485"/>
      <c r="BT16" s="500"/>
      <c r="BU16" s="485"/>
      <c r="BV16" s="500"/>
      <c r="BW16" s="485"/>
      <c r="BX16" s="500"/>
      <c r="BY16" s="485"/>
      <c r="BZ16" s="500"/>
      <c r="CA16" s="485"/>
      <c r="CB16" s="500"/>
      <c r="CC16" s="485"/>
      <c r="CD16" s="500"/>
      <c r="CE16" s="485"/>
      <c r="CF16" s="500"/>
      <c r="CG16" s="485"/>
      <c r="CH16" s="500"/>
      <c r="CI16" s="485"/>
      <c r="CJ16" s="501"/>
      <c r="CK16" s="493"/>
      <c r="CL16" s="502"/>
      <c r="CM16" s="486"/>
      <c r="CN16" s="502"/>
      <c r="CO16" s="485"/>
      <c r="CP16" s="500"/>
      <c r="CQ16" s="485"/>
      <c r="CR16" s="500"/>
      <c r="CS16" s="485"/>
      <c r="CT16" s="500"/>
      <c r="CU16" s="485"/>
      <c r="CV16" s="500"/>
      <c r="CW16" s="485"/>
      <c r="CX16" s="500"/>
      <c r="CY16" s="485"/>
      <c r="CZ16" s="500"/>
      <c r="DA16" s="485"/>
      <c r="DB16" s="500"/>
      <c r="DC16" s="485"/>
      <c r="DD16" s="500"/>
      <c r="DE16" s="485"/>
      <c r="DF16" s="500"/>
      <c r="DG16" s="485"/>
      <c r="DH16" s="500"/>
      <c r="DI16" s="485"/>
      <c r="DJ16" s="500"/>
      <c r="DK16" s="485"/>
      <c r="DL16" s="500"/>
      <c r="DM16" s="485"/>
      <c r="DN16" s="500"/>
      <c r="DO16" s="485"/>
      <c r="DP16" s="500"/>
      <c r="DQ16" s="485"/>
      <c r="DR16" s="487"/>
      <c r="DS16" s="486"/>
      <c r="DT16" s="487"/>
      <c r="DU16" s="486"/>
      <c r="DV16" s="487"/>
      <c r="DW16" s="486"/>
      <c r="DX16" s="487"/>
      <c r="DY16" s="486"/>
      <c r="DZ16" s="487"/>
      <c r="EA16" s="486"/>
      <c r="EB16" s="487"/>
      <c r="EC16" s="486"/>
      <c r="ED16" s="487"/>
      <c r="EE16" s="486"/>
      <c r="EF16" s="487"/>
      <c r="EG16" s="486"/>
      <c r="EH16" s="487"/>
      <c r="EI16" s="486"/>
      <c r="EJ16" s="487"/>
      <c r="EK16" s="486"/>
      <c r="EL16" s="487"/>
      <c r="EM16" s="486"/>
      <c r="EN16" s="487"/>
      <c r="EO16" s="486"/>
      <c r="EP16" s="495"/>
      <c r="EQ16" s="485"/>
      <c r="ER16" s="487"/>
      <c r="ES16" s="486"/>
      <c r="ET16" s="495"/>
      <c r="EU16" s="485"/>
      <c r="EV16" s="487"/>
      <c r="EW16" s="486"/>
      <c r="EX16" s="495"/>
      <c r="EY16" s="485"/>
      <c r="EZ16" s="487"/>
      <c r="FA16" s="486"/>
      <c r="FB16" s="495"/>
      <c r="FC16" s="485"/>
      <c r="FD16" s="487"/>
      <c r="FE16" s="486"/>
      <c r="FF16" s="495"/>
      <c r="FG16" s="485"/>
      <c r="FH16" s="496"/>
      <c r="FI16" s="497"/>
      <c r="FJ16" s="495"/>
      <c r="FK16" s="485"/>
      <c r="FL16" s="487"/>
      <c r="FM16" s="486"/>
      <c r="FN16" s="495"/>
      <c r="FO16" s="485"/>
      <c r="FP16" s="496"/>
      <c r="FQ16" s="497"/>
      <c r="FR16" s="495"/>
      <c r="FS16" s="485"/>
      <c r="FT16" s="487"/>
      <c r="FU16" s="486"/>
      <c r="FV16" s="495"/>
      <c r="FW16" s="485"/>
      <c r="FX16" s="487"/>
      <c r="FY16" s="486"/>
      <c r="FZ16" s="495"/>
      <c r="GA16" s="498"/>
      <c r="GB16" s="81" t="s">
        <v>4</v>
      </c>
      <c r="GC16" s="74"/>
      <c r="GD16" s="142"/>
    </row>
    <row r="17" spans="3:186" ht="20.25">
      <c r="C17" s="81" t="s">
        <v>5</v>
      </c>
      <c r="D17" s="80">
        <f>CALCULATOR!F17</f>
        <v>0</v>
      </c>
      <c r="E17" s="80">
        <f>CALCULATOR!G17</f>
        <v>0</v>
      </c>
      <c r="F17" s="81" t="s">
        <v>5</v>
      </c>
      <c r="G17" s="487"/>
      <c r="H17" s="485"/>
      <c r="I17" s="487">
        <v>4</v>
      </c>
      <c r="J17" s="485">
        <v>27</v>
      </c>
      <c r="K17" s="487">
        <v>3</v>
      </c>
      <c r="L17" s="485">
        <v>43</v>
      </c>
      <c r="M17" s="487">
        <v>1</v>
      </c>
      <c r="N17" s="485">
        <v>8</v>
      </c>
      <c r="O17" s="487">
        <v>3</v>
      </c>
      <c r="P17" s="485">
        <v>7</v>
      </c>
      <c r="Q17" s="487">
        <v>5</v>
      </c>
      <c r="R17" s="485">
        <v>31</v>
      </c>
      <c r="S17" s="487">
        <v>1</v>
      </c>
      <c r="T17" s="485">
        <v>20</v>
      </c>
      <c r="U17" s="487"/>
      <c r="V17" s="485">
        <v>8</v>
      </c>
      <c r="W17" s="487">
        <v>1</v>
      </c>
      <c r="X17" s="485">
        <v>2</v>
      </c>
      <c r="Y17" s="487"/>
      <c r="Z17" s="485"/>
      <c r="AA17" s="487"/>
      <c r="AB17" s="485">
        <v>29</v>
      </c>
      <c r="AC17" s="487"/>
      <c r="AD17" s="485"/>
      <c r="AE17" s="487">
        <v>1</v>
      </c>
      <c r="AF17" s="485">
        <v>35</v>
      </c>
      <c r="AG17" s="487"/>
      <c r="AH17" s="486"/>
      <c r="AI17" s="487">
        <v>3</v>
      </c>
      <c r="AJ17" s="486">
        <v>28</v>
      </c>
      <c r="AK17" s="487"/>
      <c r="AL17" s="488">
        <v>21</v>
      </c>
      <c r="AM17" s="484"/>
      <c r="AN17" s="486">
        <v>33</v>
      </c>
      <c r="AO17" s="495"/>
      <c r="AP17" s="485"/>
      <c r="AQ17" s="487"/>
      <c r="AR17" s="486"/>
      <c r="AS17" s="495"/>
      <c r="AT17" s="485"/>
      <c r="AU17" s="487"/>
      <c r="AV17" s="486"/>
      <c r="AW17" s="495"/>
      <c r="AX17" s="485"/>
      <c r="AY17" s="487"/>
      <c r="AZ17" s="486"/>
      <c r="BA17" s="495"/>
      <c r="BB17" s="485"/>
      <c r="BC17" s="487"/>
      <c r="BD17" s="486"/>
      <c r="BE17" s="495"/>
      <c r="BF17" s="485"/>
      <c r="BG17" s="487"/>
      <c r="BH17" s="486"/>
      <c r="BI17" s="163"/>
      <c r="BJ17" s="67"/>
      <c r="BK17" s="499" t="s">
        <v>5</v>
      </c>
      <c r="BL17" s="500">
        <v>2</v>
      </c>
      <c r="BM17" s="485">
        <v>25</v>
      </c>
      <c r="BN17" s="500">
        <v>1</v>
      </c>
      <c r="BO17" s="485">
        <v>25</v>
      </c>
      <c r="BP17" s="500">
        <v>2</v>
      </c>
      <c r="BQ17" s="485">
        <v>23</v>
      </c>
      <c r="BR17" s="500">
        <v>2</v>
      </c>
      <c r="BS17" s="485">
        <v>22</v>
      </c>
      <c r="BT17" s="500">
        <v>8</v>
      </c>
      <c r="BU17" s="485">
        <v>12</v>
      </c>
      <c r="BV17" s="500">
        <v>2</v>
      </c>
      <c r="BW17" s="485">
        <v>15</v>
      </c>
      <c r="BX17" s="500"/>
      <c r="BY17" s="485"/>
      <c r="BZ17" s="500">
        <v>8</v>
      </c>
      <c r="CA17" s="485">
        <v>17</v>
      </c>
      <c r="CB17" s="500"/>
      <c r="CC17" s="485"/>
      <c r="CD17" s="500">
        <v>5</v>
      </c>
      <c r="CE17" s="485">
        <v>32</v>
      </c>
      <c r="CF17" s="500">
        <v>5</v>
      </c>
      <c r="CG17" s="485">
        <v>34</v>
      </c>
      <c r="CH17" s="500">
        <v>2</v>
      </c>
      <c r="CI17" s="485">
        <v>30</v>
      </c>
      <c r="CJ17" s="501">
        <v>17</v>
      </c>
      <c r="CK17" s="493">
        <v>10</v>
      </c>
      <c r="CL17" s="502">
        <v>1</v>
      </c>
      <c r="CM17" s="486">
        <v>18</v>
      </c>
      <c r="CN17" s="502">
        <v>3</v>
      </c>
      <c r="CO17" s="485">
        <v>27</v>
      </c>
      <c r="CP17" s="500"/>
      <c r="CQ17" s="485"/>
      <c r="CR17" s="500">
        <v>1</v>
      </c>
      <c r="CS17" s="485">
        <v>32</v>
      </c>
      <c r="CT17" s="500"/>
      <c r="CU17" s="485">
        <v>41</v>
      </c>
      <c r="CV17" s="500">
        <v>1</v>
      </c>
      <c r="CW17" s="485">
        <v>11</v>
      </c>
      <c r="CX17" s="500">
        <v>1</v>
      </c>
      <c r="CY17" s="485">
        <v>44</v>
      </c>
      <c r="CZ17" s="500"/>
      <c r="DA17" s="485"/>
      <c r="DB17" s="500"/>
      <c r="DC17" s="485">
        <v>27</v>
      </c>
      <c r="DD17" s="500">
        <v>1</v>
      </c>
      <c r="DE17" s="485">
        <v>3</v>
      </c>
      <c r="DF17" s="500">
        <v>2</v>
      </c>
      <c r="DG17" s="485">
        <v>5</v>
      </c>
      <c r="DH17" s="500">
        <v>3</v>
      </c>
      <c r="DI17" s="485">
        <v>16</v>
      </c>
      <c r="DJ17" s="500"/>
      <c r="DK17" s="485"/>
      <c r="DL17" s="500">
        <v>1</v>
      </c>
      <c r="DM17" s="485">
        <v>13</v>
      </c>
      <c r="DN17" s="500"/>
      <c r="DO17" s="485">
        <v>18</v>
      </c>
      <c r="DP17" s="500"/>
      <c r="DQ17" s="485">
        <v>35</v>
      </c>
      <c r="DR17" s="487">
        <v>1</v>
      </c>
      <c r="DS17" s="486">
        <v>29</v>
      </c>
      <c r="DT17" s="487"/>
      <c r="DU17" s="486"/>
      <c r="DV17" s="487"/>
      <c r="DW17" s="486"/>
      <c r="DX17" s="487">
        <v>3</v>
      </c>
      <c r="DY17" s="486">
        <v>45</v>
      </c>
      <c r="DZ17" s="487">
        <v>1</v>
      </c>
      <c r="EA17" s="486">
        <v>29</v>
      </c>
      <c r="EB17" s="487"/>
      <c r="EC17" s="486">
        <v>38</v>
      </c>
      <c r="ED17" s="487"/>
      <c r="EE17" s="486">
        <v>20</v>
      </c>
      <c r="EF17" s="487">
        <v>2</v>
      </c>
      <c r="EG17" s="486">
        <v>5</v>
      </c>
      <c r="EH17" s="487">
        <v>1</v>
      </c>
      <c r="EI17" s="486">
        <v>32</v>
      </c>
      <c r="EJ17" s="487">
        <v>1</v>
      </c>
      <c r="EK17" s="486">
        <v>12</v>
      </c>
      <c r="EL17" s="487"/>
      <c r="EM17" s="486"/>
      <c r="EN17" s="487"/>
      <c r="EO17" s="486"/>
      <c r="EP17" s="495"/>
      <c r="EQ17" s="485"/>
      <c r="ER17" s="487"/>
      <c r="ES17" s="486"/>
      <c r="ET17" s="495"/>
      <c r="EU17" s="485"/>
      <c r="EV17" s="487"/>
      <c r="EW17" s="486"/>
      <c r="EX17" s="495"/>
      <c r="EY17" s="485"/>
      <c r="EZ17" s="487"/>
      <c r="FA17" s="486"/>
      <c r="FB17" s="495"/>
      <c r="FC17" s="485"/>
      <c r="FD17" s="487"/>
      <c r="FE17" s="486"/>
      <c r="FF17" s="495"/>
      <c r="FG17" s="485"/>
      <c r="FH17" s="496"/>
      <c r="FI17" s="497"/>
      <c r="FJ17" s="495"/>
      <c r="FK17" s="485"/>
      <c r="FL17" s="487"/>
      <c r="FM17" s="486"/>
      <c r="FN17" s="495"/>
      <c r="FO17" s="485"/>
      <c r="FP17" s="496"/>
      <c r="FQ17" s="497"/>
      <c r="FR17" s="495"/>
      <c r="FS17" s="485"/>
      <c r="FT17" s="487"/>
      <c r="FU17" s="486"/>
      <c r="FV17" s="495"/>
      <c r="FW17" s="485"/>
      <c r="FX17" s="487"/>
      <c r="FY17" s="486"/>
      <c r="FZ17" s="495"/>
      <c r="GA17" s="498"/>
      <c r="GB17" s="81" t="s">
        <v>5</v>
      </c>
      <c r="GC17" s="74"/>
      <c r="GD17" s="142"/>
    </row>
    <row r="18" spans="3:186" ht="20.25">
      <c r="C18" s="81" t="s">
        <v>6</v>
      </c>
      <c r="D18" s="80">
        <f>CALCULATOR!F18</f>
        <v>0</v>
      </c>
      <c r="E18" s="80">
        <f>CALCULATOR!G18</f>
        <v>0</v>
      </c>
      <c r="F18" s="81" t="s">
        <v>6</v>
      </c>
      <c r="G18" s="487">
        <v>5</v>
      </c>
      <c r="H18" s="485">
        <v>40</v>
      </c>
      <c r="I18" s="487"/>
      <c r="J18" s="485"/>
      <c r="K18" s="487">
        <v>1</v>
      </c>
      <c r="L18" s="485">
        <v>4</v>
      </c>
      <c r="M18" s="487">
        <v>1</v>
      </c>
      <c r="N18" s="485">
        <v>20</v>
      </c>
      <c r="O18" s="487"/>
      <c r="P18" s="485"/>
      <c r="Q18" s="487"/>
      <c r="R18" s="485"/>
      <c r="S18" s="487"/>
      <c r="T18" s="485">
        <v>6</v>
      </c>
      <c r="U18" s="487"/>
      <c r="V18" s="485">
        <v>2</v>
      </c>
      <c r="W18" s="487"/>
      <c r="X18" s="485"/>
      <c r="Y18" s="487"/>
      <c r="Z18" s="485"/>
      <c r="AA18" s="487"/>
      <c r="AB18" s="485">
        <v>2</v>
      </c>
      <c r="AC18" s="487"/>
      <c r="AD18" s="485"/>
      <c r="AE18" s="487"/>
      <c r="AF18" s="485">
        <v>7</v>
      </c>
      <c r="AG18" s="487"/>
      <c r="AH18" s="486"/>
      <c r="AI18" s="487"/>
      <c r="AJ18" s="486">
        <v>22</v>
      </c>
      <c r="AK18" s="487"/>
      <c r="AL18" s="488">
        <v>5</v>
      </c>
      <c r="AM18" s="484"/>
      <c r="AN18" s="486">
        <v>12</v>
      </c>
      <c r="AO18" s="495">
        <v>5</v>
      </c>
      <c r="AP18" s="485">
        <v>14</v>
      </c>
      <c r="AQ18" s="487"/>
      <c r="AR18" s="486"/>
      <c r="AS18" s="495"/>
      <c r="AT18" s="485"/>
      <c r="AU18" s="487"/>
      <c r="AV18" s="486"/>
      <c r="AW18" s="495"/>
      <c r="AX18" s="485"/>
      <c r="AY18" s="487"/>
      <c r="AZ18" s="486"/>
      <c r="BA18" s="495"/>
      <c r="BB18" s="485"/>
      <c r="BC18" s="487"/>
      <c r="BD18" s="486"/>
      <c r="BE18" s="495"/>
      <c r="BF18" s="485"/>
      <c r="BG18" s="487"/>
      <c r="BH18" s="486"/>
      <c r="BI18" s="163"/>
      <c r="BJ18" s="67"/>
      <c r="BK18" s="499" t="s">
        <v>6</v>
      </c>
      <c r="BL18" s="500"/>
      <c r="BM18" s="485"/>
      <c r="BN18" s="500"/>
      <c r="BO18" s="485"/>
      <c r="BP18" s="500"/>
      <c r="BQ18" s="485"/>
      <c r="BR18" s="500"/>
      <c r="BS18" s="485"/>
      <c r="BT18" s="500"/>
      <c r="BU18" s="485"/>
      <c r="BV18" s="500"/>
      <c r="BW18" s="485"/>
      <c r="BX18" s="500"/>
      <c r="BY18" s="485">
        <v>16</v>
      </c>
      <c r="BZ18" s="500"/>
      <c r="CA18" s="485"/>
      <c r="CB18" s="500"/>
      <c r="CC18" s="485"/>
      <c r="CD18" s="500"/>
      <c r="CE18" s="485"/>
      <c r="CF18" s="500"/>
      <c r="CG18" s="485"/>
      <c r="CH18" s="500"/>
      <c r="CI18" s="485"/>
      <c r="CJ18" s="501"/>
      <c r="CK18" s="493"/>
      <c r="CL18" s="502">
        <v>7</v>
      </c>
      <c r="CM18" s="486">
        <v>2</v>
      </c>
      <c r="CN18" s="502"/>
      <c r="CO18" s="485"/>
      <c r="CP18" s="500"/>
      <c r="CQ18" s="485"/>
      <c r="CR18" s="500">
        <v>3</v>
      </c>
      <c r="CS18" s="485">
        <v>12</v>
      </c>
      <c r="CT18" s="500"/>
      <c r="CU18" s="485"/>
      <c r="CV18" s="500">
        <v>4</v>
      </c>
      <c r="CW18" s="485">
        <v>3</v>
      </c>
      <c r="CX18" s="500"/>
      <c r="CY18" s="485">
        <v>28</v>
      </c>
      <c r="CZ18" s="500">
        <v>14</v>
      </c>
      <c r="DA18" s="485">
        <v>3</v>
      </c>
      <c r="DB18" s="500"/>
      <c r="DC18" s="485"/>
      <c r="DD18" s="500">
        <v>10</v>
      </c>
      <c r="DE18" s="485">
        <v>16</v>
      </c>
      <c r="DF18" s="500"/>
      <c r="DG18" s="485"/>
      <c r="DH18" s="500"/>
      <c r="DI18" s="485"/>
      <c r="DJ18" s="500">
        <v>8</v>
      </c>
      <c r="DK18" s="485">
        <v>4</v>
      </c>
      <c r="DL18" s="500"/>
      <c r="DM18" s="485">
        <v>14</v>
      </c>
      <c r="DN18" s="500"/>
      <c r="DO18" s="485"/>
      <c r="DP18" s="500"/>
      <c r="DQ18" s="485">
        <v>48</v>
      </c>
      <c r="DR18" s="487"/>
      <c r="DS18" s="486"/>
      <c r="DT18" s="487"/>
      <c r="DU18" s="486"/>
      <c r="DV18" s="487"/>
      <c r="DW18" s="486"/>
      <c r="DX18" s="487"/>
      <c r="DY18" s="486"/>
      <c r="DZ18" s="487"/>
      <c r="EA18" s="486"/>
      <c r="EB18" s="487"/>
      <c r="EC18" s="486">
        <v>40</v>
      </c>
      <c r="ED18" s="487"/>
      <c r="EE18" s="486"/>
      <c r="EF18" s="487"/>
      <c r="EG18" s="486">
        <v>12</v>
      </c>
      <c r="EH18" s="487"/>
      <c r="EI18" s="486">
        <v>28</v>
      </c>
      <c r="EJ18" s="487">
        <v>2</v>
      </c>
      <c r="EK18" s="486">
        <v>42</v>
      </c>
      <c r="EL18" s="487"/>
      <c r="EM18" s="486"/>
      <c r="EN18" s="487"/>
      <c r="EO18" s="486"/>
      <c r="EP18" s="495"/>
      <c r="EQ18" s="485"/>
      <c r="ER18" s="487"/>
      <c r="ES18" s="486"/>
      <c r="ET18" s="495"/>
      <c r="EU18" s="485"/>
      <c r="EV18" s="487"/>
      <c r="EW18" s="486"/>
      <c r="EX18" s="495"/>
      <c r="EY18" s="485"/>
      <c r="EZ18" s="487"/>
      <c r="FA18" s="486"/>
      <c r="FB18" s="495"/>
      <c r="FC18" s="485"/>
      <c r="FD18" s="487"/>
      <c r="FE18" s="486"/>
      <c r="FF18" s="495"/>
      <c r="FG18" s="485"/>
      <c r="FH18" s="496"/>
      <c r="FI18" s="497"/>
      <c r="FJ18" s="495"/>
      <c r="FK18" s="485"/>
      <c r="FL18" s="487"/>
      <c r="FM18" s="486"/>
      <c r="FN18" s="495"/>
      <c r="FO18" s="485"/>
      <c r="FP18" s="496"/>
      <c r="FQ18" s="497"/>
      <c r="FR18" s="495"/>
      <c r="FS18" s="485"/>
      <c r="FT18" s="487"/>
      <c r="FU18" s="486"/>
      <c r="FV18" s="495"/>
      <c r="FW18" s="485"/>
      <c r="FX18" s="487"/>
      <c r="FY18" s="486"/>
      <c r="FZ18" s="495"/>
      <c r="GA18" s="498"/>
      <c r="GB18" s="81" t="s">
        <v>6</v>
      </c>
      <c r="GC18" s="74"/>
      <c r="GD18" s="142"/>
    </row>
    <row r="19" spans="3:186" ht="20.25">
      <c r="C19" s="81" t="s">
        <v>7</v>
      </c>
      <c r="D19" s="80">
        <f>CALCULATOR!F19</f>
        <v>0</v>
      </c>
      <c r="E19" s="80">
        <f>CALCULATOR!G19</f>
        <v>0</v>
      </c>
      <c r="F19" s="81" t="s">
        <v>7</v>
      </c>
      <c r="G19" s="487"/>
      <c r="H19" s="485"/>
      <c r="I19" s="487"/>
      <c r="J19" s="485">
        <v>36</v>
      </c>
      <c r="K19" s="487"/>
      <c r="L19" s="485">
        <v>7</v>
      </c>
      <c r="M19" s="487"/>
      <c r="N19" s="485"/>
      <c r="O19" s="487"/>
      <c r="P19" s="485"/>
      <c r="Q19" s="487">
        <v>1</v>
      </c>
      <c r="R19" s="485">
        <v>29</v>
      </c>
      <c r="S19" s="487"/>
      <c r="T19" s="485"/>
      <c r="U19" s="487"/>
      <c r="V19" s="485"/>
      <c r="W19" s="487"/>
      <c r="X19" s="485"/>
      <c r="Y19" s="487"/>
      <c r="Z19" s="485"/>
      <c r="AA19" s="487"/>
      <c r="AB19" s="485"/>
      <c r="AC19" s="487"/>
      <c r="AD19" s="485"/>
      <c r="AE19" s="487"/>
      <c r="AF19" s="485"/>
      <c r="AG19" s="487"/>
      <c r="AH19" s="486"/>
      <c r="AI19" s="487"/>
      <c r="AJ19" s="486"/>
      <c r="AK19" s="487"/>
      <c r="AL19" s="486"/>
      <c r="AM19" s="487"/>
      <c r="AN19" s="486"/>
      <c r="AO19" s="495"/>
      <c r="AP19" s="485">
        <v>4</v>
      </c>
      <c r="AQ19" s="487"/>
      <c r="AR19" s="486"/>
      <c r="AS19" s="495"/>
      <c r="AT19" s="485"/>
      <c r="AU19" s="487"/>
      <c r="AV19" s="486"/>
      <c r="AW19" s="495"/>
      <c r="AX19" s="485"/>
      <c r="AY19" s="487"/>
      <c r="AZ19" s="486"/>
      <c r="BA19" s="495"/>
      <c r="BB19" s="485"/>
      <c r="BC19" s="487"/>
      <c r="BD19" s="486"/>
      <c r="BE19" s="495"/>
      <c r="BF19" s="485"/>
      <c r="BG19" s="487"/>
      <c r="BH19" s="486"/>
      <c r="BI19" s="163"/>
      <c r="BJ19" s="67"/>
      <c r="BK19" s="499" t="s">
        <v>7</v>
      </c>
      <c r="BL19" s="500"/>
      <c r="BM19" s="485"/>
      <c r="BN19" s="500"/>
      <c r="BO19" s="485">
        <v>3</v>
      </c>
      <c r="BP19" s="500"/>
      <c r="BQ19" s="485">
        <v>42</v>
      </c>
      <c r="BR19" s="500"/>
      <c r="BS19" s="485"/>
      <c r="BT19" s="500"/>
      <c r="BU19" s="485">
        <v>8</v>
      </c>
      <c r="BV19" s="500"/>
      <c r="BW19" s="485">
        <v>13</v>
      </c>
      <c r="BX19" s="500"/>
      <c r="BY19" s="485"/>
      <c r="BZ19" s="500"/>
      <c r="CA19" s="485">
        <v>32</v>
      </c>
      <c r="CB19" s="500">
        <v>4</v>
      </c>
      <c r="CC19" s="485">
        <v>35</v>
      </c>
      <c r="CD19" s="500"/>
      <c r="CE19" s="485"/>
      <c r="CF19" s="500"/>
      <c r="CG19" s="485"/>
      <c r="CH19" s="500"/>
      <c r="CI19" s="485"/>
      <c r="CJ19" s="501"/>
      <c r="CK19" s="493"/>
      <c r="CL19" s="502"/>
      <c r="CM19" s="486"/>
      <c r="CN19" s="502"/>
      <c r="CO19" s="485"/>
      <c r="CP19" s="500"/>
      <c r="CQ19" s="485"/>
      <c r="CR19" s="500"/>
      <c r="CS19" s="485"/>
      <c r="CT19" s="500"/>
      <c r="CU19" s="485"/>
      <c r="CV19" s="500"/>
      <c r="CW19" s="485"/>
      <c r="CX19" s="500"/>
      <c r="CY19" s="485">
        <v>9</v>
      </c>
      <c r="CZ19" s="500"/>
      <c r="DA19" s="485"/>
      <c r="DB19" s="500"/>
      <c r="DC19" s="485"/>
      <c r="DD19" s="500"/>
      <c r="DE19" s="485"/>
      <c r="DF19" s="500"/>
      <c r="DG19" s="485"/>
      <c r="DH19" s="500"/>
      <c r="DI19" s="485"/>
      <c r="DJ19" s="500"/>
      <c r="DK19" s="485"/>
      <c r="DL19" s="500"/>
      <c r="DM19" s="485"/>
      <c r="DN19" s="500"/>
      <c r="DO19" s="485"/>
      <c r="DP19" s="500"/>
      <c r="DQ19" s="485"/>
      <c r="DR19" s="487">
        <v>2</v>
      </c>
      <c r="DS19" s="486">
        <v>34</v>
      </c>
      <c r="DT19" s="487"/>
      <c r="DU19" s="486"/>
      <c r="DV19" s="487"/>
      <c r="DW19" s="486"/>
      <c r="DX19" s="487"/>
      <c r="DY19" s="486"/>
      <c r="DZ19" s="487"/>
      <c r="EA19" s="486"/>
      <c r="EB19" s="487"/>
      <c r="EC19" s="486"/>
      <c r="ED19" s="487"/>
      <c r="EE19" s="486"/>
      <c r="EF19" s="487"/>
      <c r="EG19" s="486"/>
      <c r="EH19" s="487"/>
      <c r="EI19" s="486"/>
      <c r="EJ19" s="487"/>
      <c r="EK19" s="486"/>
      <c r="EL19" s="487"/>
      <c r="EM19" s="486"/>
      <c r="EN19" s="487"/>
      <c r="EO19" s="486"/>
      <c r="EP19" s="495"/>
      <c r="EQ19" s="485"/>
      <c r="ER19" s="487"/>
      <c r="ES19" s="486"/>
      <c r="ET19" s="495"/>
      <c r="EU19" s="485"/>
      <c r="EV19" s="487"/>
      <c r="EW19" s="486"/>
      <c r="EX19" s="495"/>
      <c r="EY19" s="485"/>
      <c r="EZ19" s="487"/>
      <c r="FA19" s="486"/>
      <c r="FB19" s="495"/>
      <c r="FC19" s="485"/>
      <c r="FD19" s="487"/>
      <c r="FE19" s="486"/>
      <c r="FF19" s="495"/>
      <c r="FG19" s="485"/>
      <c r="FH19" s="496"/>
      <c r="FI19" s="497"/>
      <c r="FJ19" s="495"/>
      <c r="FK19" s="485"/>
      <c r="FL19" s="487"/>
      <c r="FM19" s="486"/>
      <c r="FN19" s="495"/>
      <c r="FO19" s="485"/>
      <c r="FP19" s="496"/>
      <c r="FQ19" s="497"/>
      <c r="FR19" s="495"/>
      <c r="FS19" s="485"/>
      <c r="FT19" s="487"/>
      <c r="FU19" s="486"/>
      <c r="FV19" s="495"/>
      <c r="FW19" s="485"/>
      <c r="FX19" s="487"/>
      <c r="FY19" s="486"/>
      <c r="FZ19" s="495"/>
      <c r="GA19" s="498"/>
      <c r="GB19" s="81" t="s">
        <v>7</v>
      </c>
      <c r="GC19" s="74"/>
      <c r="GD19" s="142"/>
    </row>
    <row r="20" spans="3:186" ht="20.25">
      <c r="C20" s="81" t="s">
        <v>8</v>
      </c>
      <c r="D20" s="80">
        <f>CALCULATOR!F20</f>
        <v>0</v>
      </c>
      <c r="E20" s="80">
        <f>CALCULATOR!G20</f>
        <v>0</v>
      </c>
      <c r="F20" s="81" t="s">
        <v>8</v>
      </c>
      <c r="G20" s="487"/>
      <c r="H20" s="485"/>
      <c r="I20" s="487"/>
      <c r="J20" s="485">
        <v>24</v>
      </c>
      <c r="K20" s="487"/>
      <c r="L20" s="485"/>
      <c r="M20" s="487"/>
      <c r="N20" s="485"/>
      <c r="O20" s="487"/>
      <c r="P20" s="485"/>
      <c r="Q20" s="487"/>
      <c r="R20" s="485"/>
      <c r="S20" s="487"/>
      <c r="T20" s="485"/>
      <c r="U20" s="487"/>
      <c r="V20" s="485"/>
      <c r="W20" s="487"/>
      <c r="X20" s="485"/>
      <c r="Y20" s="487"/>
      <c r="Z20" s="485"/>
      <c r="AA20" s="487"/>
      <c r="AB20" s="485"/>
      <c r="AC20" s="487"/>
      <c r="AD20" s="485"/>
      <c r="AE20" s="487"/>
      <c r="AF20" s="485"/>
      <c r="AG20" s="487"/>
      <c r="AH20" s="486"/>
      <c r="AI20" s="487"/>
      <c r="AJ20" s="486"/>
      <c r="AK20" s="487"/>
      <c r="AL20" s="486">
        <v>1</v>
      </c>
      <c r="AM20" s="487">
        <v>2</v>
      </c>
      <c r="AN20" s="486">
        <v>2</v>
      </c>
      <c r="AO20" s="495"/>
      <c r="AP20" s="485">
        <v>32</v>
      </c>
      <c r="AQ20" s="487"/>
      <c r="AR20" s="486"/>
      <c r="AS20" s="495"/>
      <c r="AT20" s="485"/>
      <c r="AU20" s="487"/>
      <c r="AV20" s="486"/>
      <c r="AW20" s="495"/>
      <c r="AX20" s="485"/>
      <c r="AY20" s="487"/>
      <c r="AZ20" s="486"/>
      <c r="BA20" s="495"/>
      <c r="BB20" s="485"/>
      <c r="BC20" s="487"/>
      <c r="BD20" s="486"/>
      <c r="BE20" s="495"/>
      <c r="BF20" s="485"/>
      <c r="BG20" s="487"/>
      <c r="BH20" s="486"/>
      <c r="BI20" s="163"/>
      <c r="BJ20" s="67"/>
      <c r="BK20" s="499" t="s">
        <v>8</v>
      </c>
      <c r="BL20" s="500"/>
      <c r="BM20" s="485"/>
      <c r="BN20" s="500"/>
      <c r="BO20" s="485"/>
      <c r="BP20" s="500"/>
      <c r="BQ20" s="485"/>
      <c r="BR20" s="500"/>
      <c r="BS20" s="485">
        <v>14</v>
      </c>
      <c r="BT20" s="500"/>
      <c r="BU20" s="485">
        <v>6</v>
      </c>
      <c r="BV20" s="500"/>
      <c r="BW20" s="485">
        <v>16</v>
      </c>
      <c r="BX20" s="500"/>
      <c r="BY20" s="485"/>
      <c r="BZ20" s="500"/>
      <c r="CA20" s="485"/>
      <c r="CB20" s="500"/>
      <c r="CC20" s="485"/>
      <c r="CD20" s="500"/>
      <c r="CE20" s="485"/>
      <c r="CF20" s="500"/>
      <c r="CG20" s="485"/>
      <c r="CH20" s="500">
        <v>4</v>
      </c>
      <c r="CI20" s="485">
        <v>39</v>
      </c>
      <c r="CJ20" s="501"/>
      <c r="CK20" s="493"/>
      <c r="CL20" s="502"/>
      <c r="CM20" s="486">
        <v>42</v>
      </c>
      <c r="CN20" s="502"/>
      <c r="CO20" s="485">
        <v>44</v>
      </c>
      <c r="CP20" s="500"/>
      <c r="CQ20" s="485"/>
      <c r="CR20" s="500">
        <v>1</v>
      </c>
      <c r="CS20" s="485">
        <v>7</v>
      </c>
      <c r="CT20" s="500">
        <v>1</v>
      </c>
      <c r="CU20" s="485">
        <v>26</v>
      </c>
      <c r="CV20" s="500"/>
      <c r="CW20" s="485">
        <v>23</v>
      </c>
      <c r="CX20" s="500"/>
      <c r="CY20" s="485"/>
      <c r="CZ20" s="500"/>
      <c r="DA20" s="485"/>
      <c r="DB20" s="500"/>
      <c r="DC20" s="485"/>
      <c r="DD20" s="500"/>
      <c r="DE20" s="485">
        <v>46</v>
      </c>
      <c r="DF20" s="500"/>
      <c r="DG20" s="485">
        <v>14</v>
      </c>
      <c r="DH20" s="500"/>
      <c r="DI20" s="485"/>
      <c r="DJ20" s="500"/>
      <c r="DK20" s="485">
        <v>18</v>
      </c>
      <c r="DL20" s="500"/>
      <c r="DM20" s="485">
        <v>17</v>
      </c>
      <c r="DN20" s="500"/>
      <c r="DO20" s="485"/>
      <c r="DP20" s="500">
        <v>3</v>
      </c>
      <c r="DQ20" s="485">
        <v>3</v>
      </c>
      <c r="DR20" s="487"/>
      <c r="DS20" s="486"/>
      <c r="DT20" s="487"/>
      <c r="DU20" s="486"/>
      <c r="DV20" s="487"/>
      <c r="DW20" s="486"/>
      <c r="DX20" s="487"/>
      <c r="DY20" s="486"/>
      <c r="DZ20" s="487"/>
      <c r="EA20" s="486">
        <v>32</v>
      </c>
      <c r="EB20" s="487">
        <v>1</v>
      </c>
      <c r="EC20" s="486">
        <v>1</v>
      </c>
      <c r="ED20" s="487"/>
      <c r="EE20" s="486"/>
      <c r="EF20" s="487"/>
      <c r="EG20" s="486">
        <v>14</v>
      </c>
      <c r="EH20" s="487"/>
      <c r="EI20" s="486"/>
      <c r="EJ20" s="487"/>
      <c r="EK20" s="486">
        <v>25</v>
      </c>
      <c r="EL20" s="487"/>
      <c r="EM20" s="486"/>
      <c r="EN20" s="487"/>
      <c r="EO20" s="486"/>
      <c r="EP20" s="495"/>
      <c r="EQ20" s="485"/>
      <c r="ER20" s="487"/>
      <c r="ES20" s="486"/>
      <c r="ET20" s="495"/>
      <c r="EU20" s="485"/>
      <c r="EV20" s="487"/>
      <c r="EW20" s="486"/>
      <c r="EX20" s="495"/>
      <c r="EY20" s="485"/>
      <c r="EZ20" s="487"/>
      <c r="FA20" s="486"/>
      <c r="FB20" s="495"/>
      <c r="FC20" s="485"/>
      <c r="FD20" s="487"/>
      <c r="FE20" s="486"/>
      <c r="FF20" s="495"/>
      <c r="FG20" s="485"/>
      <c r="FH20" s="496"/>
      <c r="FI20" s="497"/>
      <c r="FJ20" s="495"/>
      <c r="FK20" s="485"/>
      <c r="FL20" s="487"/>
      <c r="FM20" s="486"/>
      <c r="FN20" s="495"/>
      <c r="FO20" s="485"/>
      <c r="FP20" s="496"/>
      <c r="FQ20" s="497"/>
      <c r="FR20" s="495"/>
      <c r="FS20" s="485"/>
      <c r="FT20" s="487"/>
      <c r="FU20" s="486"/>
      <c r="FV20" s="495"/>
      <c r="FW20" s="485"/>
      <c r="FX20" s="487"/>
      <c r="FY20" s="486"/>
      <c r="FZ20" s="495"/>
      <c r="GA20" s="498"/>
      <c r="GB20" s="81" t="s">
        <v>8</v>
      </c>
      <c r="GC20" s="74"/>
      <c r="GD20" s="142"/>
    </row>
    <row r="21" spans="3:186" ht="20.25">
      <c r="C21" s="81" t="s">
        <v>9</v>
      </c>
      <c r="D21" s="80">
        <f>CALCULATOR!F21</f>
        <v>0</v>
      </c>
      <c r="E21" s="80">
        <f>CALCULATOR!G21</f>
        <v>0</v>
      </c>
      <c r="F21" s="81" t="s">
        <v>9</v>
      </c>
      <c r="G21" s="487"/>
      <c r="H21" s="485"/>
      <c r="I21" s="487"/>
      <c r="J21" s="485"/>
      <c r="K21" s="487"/>
      <c r="L21" s="485"/>
      <c r="M21" s="487"/>
      <c r="N21" s="485"/>
      <c r="O21" s="487"/>
      <c r="P21" s="485"/>
      <c r="Q21" s="487"/>
      <c r="R21" s="485"/>
      <c r="S21" s="487"/>
      <c r="T21" s="485"/>
      <c r="U21" s="487"/>
      <c r="V21" s="485"/>
      <c r="W21" s="487"/>
      <c r="X21" s="485"/>
      <c r="Y21" s="487"/>
      <c r="Z21" s="485"/>
      <c r="AA21" s="487"/>
      <c r="AB21" s="485"/>
      <c r="AC21" s="487"/>
      <c r="AD21" s="485"/>
      <c r="AE21" s="487"/>
      <c r="AF21" s="485"/>
      <c r="AG21" s="487"/>
      <c r="AH21" s="486"/>
      <c r="AI21" s="487"/>
      <c r="AJ21" s="486"/>
      <c r="AK21" s="487"/>
      <c r="AL21" s="486"/>
      <c r="AM21" s="487"/>
      <c r="AN21" s="486"/>
      <c r="AO21" s="495"/>
      <c r="AP21" s="485"/>
      <c r="AQ21" s="487"/>
      <c r="AR21" s="486"/>
      <c r="AS21" s="495"/>
      <c r="AT21" s="485"/>
      <c r="AU21" s="487"/>
      <c r="AV21" s="486"/>
      <c r="AW21" s="495"/>
      <c r="AX21" s="485"/>
      <c r="AY21" s="487"/>
      <c r="AZ21" s="486"/>
      <c r="BA21" s="495"/>
      <c r="BB21" s="485"/>
      <c r="BC21" s="487"/>
      <c r="BD21" s="486"/>
      <c r="BE21" s="495"/>
      <c r="BF21" s="485"/>
      <c r="BG21" s="487"/>
      <c r="BH21" s="486"/>
      <c r="BI21" s="163"/>
      <c r="BJ21" s="67"/>
      <c r="BK21" s="499" t="s">
        <v>9</v>
      </c>
      <c r="BL21" s="500"/>
      <c r="BM21" s="485"/>
      <c r="BN21" s="500"/>
      <c r="BO21" s="485"/>
      <c r="BP21" s="500"/>
      <c r="BQ21" s="485"/>
      <c r="BR21" s="500"/>
      <c r="BS21" s="485"/>
      <c r="BT21" s="500"/>
      <c r="BU21" s="485"/>
      <c r="BV21" s="500"/>
      <c r="BW21" s="485"/>
      <c r="BX21" s="500"/>
      <c r="BY21" s="485"/>
      <c r="BZ21" s="500"/>
      <c r="CA21" s="485"/>
      <c r="CB21" s="500"/>
      <c r="CC21" s="485"/>
      <c r="CD21" s="500"/>
      <c r="CE21" s="485"/>
      <c r="CF21" s="500"/>
      <c r="CG21" s="485"/>
      <c r="CH21" s="500"/>
      <c r="CI21" s="485"/>
      <c r="CJ21" s="501"/>
      <c r="CK21" s="493"/>
      <c r="CL21" s="502"/>
      <c r="CM21" s="486"/>
      <c r="CN21" s="502"/>
      <c r="CO21" s="485"/>
      <c r="CP21" s="500"/>
      <c r="CQ21" s="485"/>
      <c r="CR21" s="500"/>
      <c r="CS21" s="485"/>
      <c r="CT21" s="500"/>
      <c r="CU21" s="485"/>
      <c r="CV21" s="500"/>
      <c r="CW21" s="485"/>
      <c r="CX21" s="500"/>
      <c r="CY21" s="485"/>
      <c r="CZ21" s="500"/>
      <c r="DA21" s="485"/>
      <c r="DB21" s="500"/>
      <c r="DC21" s="485"/>
      <c r="DD21" s="500"/>
      <c r="DE21" s="485"/>
      <c r="DF21" s="500"/>
      <c r="DG21" s="485"/>
      <c r="DH21" s="500"/>
      <c r="DI21" s="485"/>
      <c r="DJ21" s="500"/>
      <c r="DK21" s="485"/>
      <c r="DL21" s="500"/>
      <c r="DM21" s="485"/>
      <c r="DN21" s="500"/>
      <c r="DO21" s="485"/>
      <c r="DP21" s="500"/>
      <c r="DQ21" s="485"/>
      <c r="DR21" s="487"/>
      <c r="DS21" s="486"/>
      <c r="DT21" s="487"/>
      <c r="DU21" s="486"/>
      <c r="DV21" s="487"/>
      <c r="DW21" s="486"/>
      <c r="DX21" s="487"/>
      <c r="DY21" s="486"/>
      <c r="DZ21" s="487"/>
      <c r="EA21" s="486"/>
      <c r="EB21" s="487"/>
      <c r="EC21" s="486"/>
      <c r="ED21" s="487"/>
      <c r="EE21" s="486"/>
      <c r="EF21" s="487"/>
      <c r="EG21" s="486"/>
      <c r="EH21" s="487"/>
      <c r="EI21" s="486"/>
      <c r="EJ21" s="487"/>
      <c r="EK21" s="486"/>
      <c r="EL21" s="487"/>
      <c r="EM21" s="486"/>
      <c r="EN21" s="487"/>
      <c r="EO21" s="486"/>
      <c r="EP21" s="495"/>
      <c r="EQ21" s="485"/>
      <c r="ER21" s="487"/>
      <c r="ES21" s="486"/>
      <c r="ET21" s="495"/>
      <c r="EU21" s="485"/>
      <c r="EV21" s="487"/>
      <c r="EW21" s="486"/>
      <c r="EX21" s="495"/>
      <c r="EY21" s="485"/>
      <c r="EZ21" s="487"/>
      <c r="FA21" s="486"/>
      <c r="FB21" s="495"/>
      <c r="FC21" s="485"/>
      <c r="FD21" s="487"/>
      <c r="FE21" s="486"/>
      <c r="FF21" s="495"/>
      <c r="FG21" s="485"/>
      <c r="FH21" s="496"/>
      <c r="FI21" s="497"/>
      <c r="FJ21" s="495"/>
      <c r="FK21" s="485"/>
      <c r="FL21" s="487"/>
      <c r="FM21" s="486"/>
      <c r="FN21" s="495"/>
      <c r="FO21" s="485"/>
      <c r="FP21" s="496"/>
      <c r="FQ21" s="497"/>
      <c r="FR21" s="495"/>
      <c r="FS21" s="485"/>
      <c r="FT21" s="487"/>
      <c r="FU21" s="486"/>
      <c r="FV21" s="495"/>
      <c r="FW21" s="485"/>
      <c r="FX21" s="487"/>
      <c r="FY21" s="486"/>
      <c r="FZ21" s="495"/>
      <c r="GA21" s="498"/>
      <c r="GB21" s="81" t="s">
        <v>9</v>
      </c>
      <c r="GC21" s="74"/>
      <c r="GD21" s="142"/>
    </row>
    <row r="22" spans="3:186" ht="20.25">
      <c r="C22" s="81" t="s">
        <v>10</v>
      </c>
      <c r="D22" s="80">
        <f>CALCULATOR!F22</f>
        <v>0</v>
      </c>
      <c r="E22" s="80">
        <f>CALCULATOR!G22</f>
        <v>0</v>
      </c>
      <c r="F22" s="81" t="s">
        <v>10</v>
      </c>
      <c r="G22" s="487"/>
      <c r="H22" s="485"/>
      <c r="I22" s="487"/>
      <c r="J22" s="485"/>
      <c r="K22" s="487"/>
      <c r="L22" s="485">
        <v>46</v>
      </c>
      <c r="M22" s="487">
        <v>2</v>
      </c>
      <c r="N22" s="485">
        <v>11</v>
      </c>
      <c r="O22" s="487"/>
      <c r="P22" s="485"/>
      <c r="Q22" s="487"/>
      <c r="R22" s="485"/>
      <c r="S22" s="487"/>
      <c r="T22" s="485">
        <v>4</v>
      </c>
      <c r="U22" s="487"/>
      <c r="V22" s="485"/>
      <c r="W22" s="487"/>
      <c r="X22" s="485"/>
      <c r="Y22" s="487"/>
      <c r="Z22" s="485"/>
      <c r="AA22" s="487"/>
      <c r="AB22" s="485">
        <v>3</v>
      </c>
      <c r="AC22" s="487"/>
      <c r="AD22" s="485"/>
      <c r="AE22" s="487"/>
      <c r="AF22" s="485">
        <v>6</v>
      </c>
      <c r="AG22" s="487"/>
      <c r="AH22" s="486">
        <v>37</v>
      </c>
      <c r="AI22" s="487"/>
      <c r="AJ22" s="486"/>
      <c r="AK22" s="487"/>
      <c r="AL22" s="486"/>
      <c r="AM22" s="487"/>
      <c r="AN22" s="486"/>
      <c r="AO22" s="495"/>
      <c r="AP22" s="485">
        <v>7</v>
      </c>
      <c r="AQ22" s="487"/>
      <c r="AR22" s="486"/>
      <c r="AS22" s="495"/>
      <c r="AT22" s="485"/>
      <c r="AU22" s="487"/>
      <c r="AV22" s="486"/>
      <c r="AW22" s="495"/>
      <c r="AX22" s="485"/>
      <c r="AY22" s="487"/>
      <c r="AZ22" s="486"/>
      <c r="BA22" s="495"/>
      <c r="BB22" s="485"/>
      <c r="BC22" s="487"/>
      <c r="BD22" s="486"/>
      <c r="BE22" s="495"/>
      <c r="BF22" s="485"/>
      <c r="BG22" s="487"/>
      <c r="BH22" s="486"/>
      <c r="BI22" s="163"/>
      <c r="BJ22" s="67"/>
      <c r="BK22" s="499" t="s">
        <v>10</v>
      </c>
      <c r="BL22" s="500"/>
      <c r="BM22" s="485">
        <v>5</v>
      </c>
      <c r="BN22" s="500"/>
      <c r="BO22" s="485"/>
      <c r="BP22" s="500"/>
      <c r="BQ22" s="485"/>
      <c r="BR22" s="500"/>
      <c r="BS22" s="485"/>
      <c r="BT22" s="500"/>
      <c r="BU22" s="485"/>
      <c r="BV22" s="500"/>
      <c r="BW22" s="485"/>
      <c r="BX22" s="500">
        <v>3</v>
      </c>
      <c r="BY22" s="485">
        <v>45</v>
      </c>
      <c r="BZ22" s="500"/>
      <c r="CA22" s="485"/>
      <c r="CB22" s="500"/>
      <c r="CC22" s="485"/>
      <c r="CD22" s="500">
        <v>1</v>
      </c>
      <c r="CE22" s="485">
        <v>8</v>
      </c>
      <c r="CF22" s="500"/>
      <c r="CG22" s="485"/>
      <c r="CH22" s="500"/>
      <c r="CI22" s="485">
        <v>26</v>
      </c>
      <c r="CJ22" s="501">
        <v>1</v>
      </c>
      <c r="CK22" s="493">
        <v>7</v>
      </c>
      <c r="CL22" s="502"/>
      <c r="CM22" s="486"/>
      <c r="CN22" s="502"/>
      <c r="CO22" s="485">
        <v>10</v>
      </c>
      <c r="CP22" s="500">
        <v>7</v>
      </c>
      <c r="CQ22" s="485">
        <v>3</v>
      </c>
      <c r="CR22" s="500"/>
      <c r="CS22" s="485"/>
      <c r="CT22" s="500"/>
      <c r="CU22" s="485"/>
      <c r="CV22" s="500"/>
      <c r="CW22" s="485"/>
      <c r="CX22" s="500"/>
      <c r="CY22" s="485"/>
      <c r="CZ22" s="500"/>
      <c r="DA22" s="485"/>
      <c r="DB22" s="500"/>
      <c r="DC22" s="485">
        <v>11</v>
      </c>
      <c r="DD22" s="500"/>
      <c r="DE22" s="485"/>
      <c r="DF22" s="500"/>
      <c r="DG22" s="485"/>
      <c r="DH22" s="500"/>
      <c r="DI22" s="485">
        <v>25</v>
      </c>
      <c r="DJ22" s="500"/>
      <c r="DK22" s="485"/>
      <c r="DL22" s="500"/>
      <c r="DM22" s="485"/>
      <c r="DN22" s="500"/>
      <c r="DO22" s="485">
        <v>13</v>
      </c>
      <c r="DP22" s="500"/>
      <c r="DQ22" s="485"/>
      <c r="DR22" s="487">
        <v>1</v>
      </c>
      <c r="DS22" s="486">
        <v>12</v>
      </c>
      <c r="DT22" s="487"/>
      <c r="DU22" s="486"/>
      <c r="DV22" s="487"/>
      <c r="DW22" s="486">
        <v>4</v>
      </c>
      <c r="DX22" s="487"/>
      <c r="DY22" s="486">
        <v>17</v>
      </c>
      <c r="DZ22" s="487">
        <v>1</v>
      </c>
      <c r="EA22" s="486">
        <v>22</v>
      </c>
      <c r="EB22" s="487"/>
      <c r="EC22" s="486"/>
      <c r="ED22" s="487"/>
      <c r="EE22" s="486">
        <v>5</v>
      </c>
      <c r="EF22" s="487"/>
      <c r="EG22" s="486"/>
      <c r="EH22" s="487">
        <v>2</v>
      </c>
      <c r="EI22" s="486">
        <v>3</v>
      </c>
      <c r="EJ22" s="487"/>
      <c r="EK22" s="486"/>
      <c r="EL22" s="487"/>
      <c r="EM22" s="486"/>
      <c r="EN22" s="487"/>
      <c r="EO22" s="486"/>
      <c r="EP22" s="495"/>
      <c r="EQ22" s="485"/>
      <c r="ER22" s="487"/>
      <c r="ES22" s="486"/>
      <c r="ET22" s="495"/>
      <c r="EU22" s="485"/>
      <c r="EV22" s="487"/>
      <c r="EW22" s="486"/>
      <c r="EX22" s="495"/>
      <c r="EY22" s="485"/>
      <c r="EZ22" s="487"/>
      <c r="FA22" s="486"/>
      <c r="FB22" s="495"/>
      <c r="FC22" s="485"/>
      <c r="FD22" s="487"/>
      <c r="FE22" s="486"/>
      <c r="FF22" s="495"/>
      <c r="FG22" s="485"/>
      <c r="FH22" s="496"/>
      <c r="FI22" s="497"/>
      <c r="FJ22" s="495"/>
      <c r="FK22" s="485"/>
      <c r="FL22" s="487"/>
      <c r="FM22" s="486"/>
      <c r="FN22" s="495"/>
      <c r="FO22" s="485"/>
      <c r="FP22" s="496"/>
      <c r="FQ22" s="497"/>
      <c r="FR22" s="495"/>
      <c r="FS22" s="485"/>
      <c r="FT22" s="487"/>
      <c r="FU22" s="486"/>
      <c r="FV22" s="495"/>
      <c r="FW22" s="485"/>
      <c r="FX22" s="487"/>
      <c r="FY22" s="486"/>
      <c r="FZ22" s="495"/>
      <c r="GA22" s="498"/>
      <c r="GB22" s="81" t="s">
        <v>10</v>
      </c>
      <c r="GC22" s="74"/>
      <c r="GD22" s="142"/>
    </row>
    <row r="23" spans="3:186" ht="20.25">
      <c r="C23" s="81" t="s">
        <v>36</v>
      </c>
      <c r="D23" s="80">
        <f>CALCULATOR!F23</f>
        <v>0</v>
      </c>
      <c r="E23" s="80">
        <f>CALCULATOR!G23</f>
        <v>0</v>
      </c>
      <c r="F23" s="81" t="s">
        <v>36</v>
      </c>
      <c r="G23" s="487"/>
      <c r="H23" s="485"/>
      <c r="I23" s="487"/>
      <c r="J23" s="485"/>
      <c r="K23" s="487"/>
      <c r="L23" s="485"/>
      <c r="M23" s="487"/>
      <c r="N23" s="485"/>
      <c r="O23" s="487"/>
      <c r="P23" s="485"/>
      <c r="Q23" s="487"/>
      <c r="R23" s="485"/>
      <c r="S23" s="487"/>
      <c r="T23" s="485"/>
      <c r="U23" s="487"/>
      <c r="V23" s="485"/>
      <c r="W23" s="487"/>
      <c r="X23" s="485"/>
      <c r="Y23" s="487"/>
      <c r="Z23" s="485"/>
      <c r="AA23" s="487"/>
      <c r="AB23" s="485"/>
      <c r="AC23" s="487"/>
      <c r="AD23" s="485"/>
      <c r="AE23" s="487"/>
      <c r="AF23" s="485"/>
      <c r="AG23" s="487"/>
      <c r="AH23" s="486"/>
      <c r="AI23" s="487"/>
      <c r="AJ23" s="486"/>
      <c r="AK23" s="487"/>
      <c r="AL23" s="486"/>
      <c r="AM23" s="487"/>
      <c r="AN23" s="486"/>
      <c r="AO23" s="495"/>
      <c r="AP23" s="485"/>
      <c r="AQ23" s="487"/>
      <c r="AR23" s="486"/>
      <c r="AS23" s="495"/>
      <c r="AT23" s="485"/>
      <c r="AU23" s="487"/>
      <c r="AV23" s="486"/>
      <c r="AW23" s="495"/>
      <c r="AX23" s="485"/>
      <c r="AY23" s="487"/>
      <c r="AZ23" s="486"/>
      <c r="BA23" s="495"/>
      <c r="BB23" s="485"/>
      <c r="BC23" s="487"/>
      <c r="BD23" s="486"/>
      <c r="BE23" s="495"/>
      <c r="BF23" s="485"/>
      <c r="BG23" s="487"/>
      <c r="BH23" s="486"/>
      <c r="BI23" s="163"/>
      <c r="BJ23" s="67"/>
      <c r="BK23" s="503" t="s">
        <v>36</v>
      </c>
      <c r="BL23" s="500"/>
      <c r="BM23" s="485"/>
      <c r="BN23" s="500"/>
      <c r="BO23" s="485"/>
      <c r="BP23" s="500"/>
      <c r="BQ23" s="485"/>
      <c r="BR23" s="500"/>
      <c r="BS23" s="485"/>
      <c r="BT23" s="500"/>
      <c r="BU23" s="485"/>
      <c r="BV23" s="500"/>
      <c r="BW23" s="485"/>
      <c r="BX23" s="500"/>
      <c r="BY23" s="485"/>
      <c r="BZ23" s="500"/>
      <c r="CA23" s="485"/>
      <c r="CB23" s="500"/>
      <c r="CC23" s="485"/>
      <c r="CD23" s="500"/>
      <c r="CE23" s="485"/>
      <c r="CF23" s="500"/>
      <c r="CG23" s="485"/>
      <c r="CH23" s="500"/>
      <c r="CI23" s="485"/>
      <c r="CJ23" s="501"/>
      <c r="CK23" s="493"/>
      <c r="CL23" s="502"/>
      <c r="CM23" s="486"/>
      <c r="CN23" s="502"/>
      <c r="CO23" s="485"/>
      <c r="CP23" s="500"/>
      <c r="CQ23" s="485"/>
      <c r="CR23" s="500"/>
      <c r="CS23" s="485"/>
      <c r="CT23" s="500"/>
      <c r="CU23" s="485"/>
      <c r="CV23" s="500"/>
      <c r="CW23" s="485"/>
      <c r="CX23" s="500"/>
      <c r="CY23" s="485"/>
      <c r="CZ23" s="500"/>
      <c r="DA23" s="485"/>
      <c r="DB23" s="500"/>
      <c r="DC23" s="485"/>
      <c r="DD23" s="500"/>
      <c r="DE23" s="485"/>
      <c r="DF23" s="500"/>
      <c r="DG23" s="485"/>
      <c r="DH23" s="500"/>
      <c r="DI23" s="485"/>
      <c r="DJ23" s="500"/>
      <c r="DK23" s="485"/>
      <c r="DL23" s="500"/>
      <c r="DM23" s="485"/>
      <c r="DN23" s="500"/>
      <c r="DO23" s="485"/>
      <c r="DP23" s="500"/>
      <c r="DQ23" s="485"/>
      <c r="DR23" s="487"/>
      <c r="DS23" s="486"/>
      <c r="DT23" s="487"/>
      <c r="DU23" s="486"/>
      <c r="DV23" s="487"/>
      <c r="DW23" s="486"/>
      <c r="DX23" s="487"/>
      <c r="DY23" s="486"/>
      <c r="DZ23" s="487"/>
      <c r="EA23" s="486"/>
      <c r="EB23" s="487"/>
      <c r="EC23" s="486"/>
      <c r="ED23" s="487"/>
      <c r="EE23" s="486"/>
      <c r="EF23" s="487"/>
      <c r="EG23" s="486"/>
      <c r="EH23" s="487"/>
      <c r="EI23" s="486"/>
      <c r="EJ23" s="487"/>
      <c r="EK23" s="486"/>
      <c r="EL23" s="487"/>
      <c r="EM23" s="486"/>
      <c r="EN23" s="487"/>
      <c r="EO23" s="486"/>
      <c r="EP23" s="495"/>
      <c r="EQ23" s="485"/>
      <c r="ER23" s="487"/>
      <c r="ES23" s="486"/>
      <c r="ET23" s="495"/>
      <c r="EU23" s="485"/>
      <c r="EV23" s="487"/>
      <c r="EW23" s="486"/>
      <c r="EX23" s="495"/>
      <c r="EY23" s="485"/>
      <c r="EZ23" s="487"/>
      <c r="FA23" s="486"/>
      <c r="FB23" s="495"/>
      <c r="FC23" s="485"/>
      <c r="FD23" s="487"/>
      <c r="FE23" s="486"/>
      <c r="FF23" s="495"/>
      <c r="FG23" s="485"/>
      <c r="FH23" s="496"/>
      <c r="FI23" s="497"/>
      <c r="FJ23" s="495"/>
      <c r="FK23" s="485"/>
      <c r="FL23" s="487"/>
      <c r="FM23" s="486"/>
      <c r="FN23" s="495"/>
      <c r="FO23" s="485"/>
      <c r="FP23" s="496"/>
      <c r="FQ23" s="497"/>
      <c r="FR23" s="495"/>
      <c r="FS23" s="485"/>
      <c r="FT23" s="487"/>
      <c r="FU23" s="486"/>
      <c r="FV23" s="495"/>
      <c r="FW23" s="485"/>
      <c r="FX23" s="487"/>
      <c r="FY23" s="486"/>
      <c r="FZ23" s="495"/>
      <c r="GA23" s="498"/>
      <c r="GB23" s="81" t="s">
        <v>36</v>
      </c>
      <c r="GC23" s="74"/>
      <c r="GD23" s="142"/>
    </row>
    <row r="24" spans="3:186" ht="20.25">
      <c r="C24" s="81" t="s">
        <v>37</v>
      </c>
      <c r="D24" s="80">
        <f>CALCULATOR!F24</f>
        <v>0</v>
      </c>
      <c r="E24" s="80">
        <f>CALCULATOR!G24</f>
        <v>0</v>
      </c>
      <c r="F24" s="81" t="s">
        <v>37</v>
      </c>
      <c r="G24" s="487"/>
      <c r="H24" s="485"/>
      <c r="I24" s="487"/>
      <c r="J24" s="485"/>
      <c r="K24" s="487"/>
      <c r="L24" s="485"/>
      <c r="M24" s="487"/>
      <c r="N24" s="485"/>
      <c r="O24" s="487"/>
      <c r="P24" s="485"/>
      <c r="Q24" s="487"/>
      <c r="R24" s="485"/>
      <c r="S24" s="487"/>
      <c r="T24" s="485"/>
      <c r="U24" s="487"/>
      <c r="V24" s="485"/>
      <c r="W24" s="487"/>
      <c r="X24" s="485"/>
      <c r="Y24" s="487"/>
      <c r="Z24" s="485"/>
      <c r="AA24" s="487"/>
      <c r="AB24" s="485"/>
      <c r="AC24" s="487"/>
      <c r="AD24" s="485"/>
      <c r="AE24" s="487"/>
      <c r="AF24" s="485"/>
      <c r="AG24" s="487"/>
      <c r="AH24" s="486"/>
      <c r="AI24" s="487"/>
      <c r="AJ24" s="486"/>
      <c r="AK24" s="487"/>
      <c r="AL24" s="486"/>
      <c r="AM24" s="487"/>
      <c r="AN24" s="486"/>
      <c r="AO24" s="495"/>
      <c r="AP24" s="485"/>
      <c r="AQ24" s="487"/>
      <c r="AR24" s="486"/>
      <c r="AS24" s="495"/>
      <c r="AT24" s="485"/>
      <c r="AU24" s="487"/>
      <c r="AV24" s="486"/>
      <c r="AW24" s="495"/>
      <c r="AX24" s="485"/>
      <c r="AY24" s="487"/>
      <c r="AZ24" s="486"/>
      <c r="BA24" s="495"/>
      <c r="BB24" s="485"/>
      <c r="BC24" s="487"/>
      <c r="BD24" s="486"/>
      <c r="BE24" s="495"/>
      <c r="BF24" s="485"/>
      <c r="BG24" s="487"/>
      <c r="BH24" s="486"/>
      <c r="BI24" s="163"/>
      <c r="BJ24" s="67"/>
      <c r="BK24" s="503" t="s">
        <v>37</v>
      </c>
      <c r="BL24" s="500"/>
      <c r="BM24" s="485"/>
      <c r="BN24" s="500"/>
      <c r="BO24" s="485"/>
      <c r="BP24" s="500"/>
      <c r="BQ24" s="485"/>
      <c r="BR24" s="500"/>
      <c r="BS24" s="485"/>
      <c r="BT24" s="500"/>
      <c r="BU24" s="485"/>
      <c r="BV24" s="500"/>
      <c r="BW24" s="485"/>
      <c r="BX24" s="500"/>
      <c r="BY24" s="485"/>
      <c r="BZ24" s="500"/>
      <c r="CA24" s="485"/>
      <c r="CB24" s="500"/>
      <c r="CC24" s="485"/>
      <c r="CD24" s="500"/>
      <c r="CE24" s="485"/>
      <c r="CF24" s="500"/>
      <c r="CG24" s="485"/>
      <c r="CH24" s="500"/>
      <c r="CI24" s="485"/>
      <c r="CJ24" s="501"/>
      <c r="CK24" s="493"/>
      <c r="CL24" s="502"/>
      <c r="CM24" s="486"/>
      <c r="CN24" s="502"/>
      <c r="CO24" s="485"/>
      <c r="CP24" s="500"/>
      <c r="CQ24" s="485"/>
      <c r="CR24" s="500"/>
      <c r="CS24" s="485"/>
      <c r="CT24" s="500"/>
      <c r="CU24" s="485"/>
      <c r="CV24" s="500"/>
      <c r="CW24" s="485"/>
      <c r="CX24" s="500"/>
      <c r="CY24" s="485"/>
      <c r="CZ24" s="500"/>
      <c r="DA24" s="485"/>
      <c r="DB24" s="500"/>
      <c r="DC24" s="485"/>
      <c r="DD24" s="500"/>
      <c r="DE24" s="485"/>
      <c r="DF24" s="500"/>
      <c r="DG24" s="485"/>
      <c r="DH24" s="500"/>
      <c r="DI24" s="485"/>
      <c r="DJ24" s="500"/>
      <c r="DK24" s="485"/>
      <c r="DL24" s="500"/>
      <c r="DM24" s="485"/>
      <c r="DN24" s="500"/>
      <c r="DO24" s="485"/>
      <c r="DP24" s="500"/>
      <c r="DQ24" s="485"/>
      <c r="DR24" s="487"/>
      <c r="DS24" s="486"/>
      <c r="DT24" s="487"/>
      <c r="DU24" s="486"/>
      <c r="DV24" s="487"/>
      <c r="DW24" s="486"/>
      <c r="DX24" s="487"/>
      <c r="DY24" s="486"/>
      <c r="DZ24" s="487"/>
      <c r="EA24" s="486"/>
      <c r="EB24" s="487"/>
      <c r="EC24" s="486"/>
      <c r="ED24" s="487"/>
      <c r="EE24" s="486"/>
      <c r="EF24" s="487"/>
      <c r="EG24" s="486"/>
      <c r="EH24" s="487"/>
      <c r="EI24" s="486"/>
      <c r="EJ24" s="487"/>
      <c r="EK24" s="486"/>
      <c r="EL24" s="487"/>
      <c r="EM24" s="486"/>
      <c r="EN24" s="487"/>
      <c r="EO24" s="486"/>
      <c r="EP24" s="495"/>
      <c r="EQ24" s="485"/>
      <c r="ER24" s="487"/>
      <c r="ES24" s="486"/>
      <c r="ET24" s="495"/>
      <c r="EU24" s="485"/>
      <c r="EV24" s="487"/>
      <c r="EW24" s="486"/>
      <c r="EX24" s="495"/>
      <c r="EY24" s="485"/>
      <c r="EZ24" s="487"/>
      <c r="FA24" s="486"/>
      <c r="FB24" s="495"/>
      <c r="FC24" s="485"/>
      <c r="FD24" s="487"/>
      <c r="FE24" s="486"/>
      <c r="FF24" s="495"/>
      <c r="FG24" s="485"/>
      <c r="FH24" s="496"/>
      <c r="FI24" s="497"/>
      <c r="FJ24" s="495"/>
      <c r="FK24" s="485"/>
      <c r="FL24" s="487"/>
      <c r="FM24" s="486"/>
      <c r="FN24" s="495"/>
      <c r="FO24" s="485"/>
      <c r="FP24" s="496"/>
      <c r="FQ24" s="497"/>
      <c r="FR24" s="495"/>
      <c r="FS24" s="485"/>
      <c r="FT24" s="487"/>
      <c r="FU24" s="486"/>
      <c r="FV24" s="495"/>
      <c r="FW24" s="485"/>
      <c r="FX24" s="487"/>
      <c r="FY24" s="486"/>
      <c r="FZ24" s="495"/>
      <c r="GA24" s="498"/>
      <c r="GB24" s="81" t="s">
        <v>37</v>
      </c>
      <c r="GC24" s="74"/>
      <c r="GD24" s="142"/>
    </row>
    <row r="25" spans="1:186" ht="20.25">
      <c r="A25" s="2" t="s">
        <v>47</v>
      </c>
      <c r="B25" s="6" t="s">
        <v>12</v>
      </c>
      <c r="C25" s="81" t="s">
        <v>11</v>
      </c>
      <c r="D25" s="80">
        <f>CALCULATOR!F25</f>
        <v>0</v>
      </c>
      <c r="E25" s="80">
        <f>CALCULATOR!G25</f>
        <v>0</v>
      </c>
      <c r="F25" s="81" t="s">
        <v>11</v>
      </c>
      <c r="G25" s="487"/>
      <c r="H25" s="485"/>
      <c r="I25" s="487"/>
      <c r="J25" s="485"/>
      <c r="K25" s="487"/>
      <c r="L25" s="485"/>
      <c r="M25" s="487"/>
      <c r="N25" s="485"/>
      <c r="O25" s="487"/>
      <c r="P25" s="485"/>
      <c r="Q25" s="487"/>
      <c r="R25" s="485"/>
      <c r="S25" s="487"/>
      <c r="T25" s="485"/>
      <c r="U25" s="487"/>
      <c r="V25" s="485"/>
      <c r="W25" s="487"/>
      <c r="X25" s="485"/>
      <c r="Y25" s="487"/>
      <c r="Z25" s="485"/>
      <c r="AA25" s="487"/>
      <c r="AB25" s="485"/>
      <c r="AC25" s="487"/>
      <c r="AD25" s="485"/>
      <c r="AE25" s="487"/>
      <c r="AF25" s="485"/>
      <c r="AG25" s="487"/>
      <c r="AH25" s="486"/>
      <c r="AI25" s="487"/>
      <c r="AJ25" s="486"/>
      <c r="AK25" s="487"/>
      <c r="AL25" s="486"/>
      <c r="AM25" s="487"/>
      <c r="AN25" s="486"/>
      <c r="AO25" s="495"/>
      <c r="AP25" s="485"/>
      <c r="AQ25" s="487"/>
      <c r="AR25" s="486"/>
      <c r="AS25" s="495"/>
      <c r="AT25" s="485"/>
      <c r="AU25" s="487"/>
      <c r="AV25" s="486"/>
      <c r="AW25" s="495"/>
      <c r="AX25" s="485"/>
      <c r="AY25" s="487"/>
      <c r="AZ25" s="486"/>
      <c r="BA25" s="495"/>
      <c r="BB25" s="485"/>
      <c r="BC25" s="487"/>
      <c r="BD25" s="486"/>
      <c r="BE25" s="495"/>
      <c r="BF25" s="485"/>
      <c r="BG25" s="487"/>
      <c r="BH25" s="486"/>
      <c r="BI25" s="163"/>
      <c r="BJ25" s="67"/>
      <c r="BK25" s="504" t="s">
        <v>11</v>
      </c>
      <c r="BL25" s="500"/>
      <c r="BM25" s="485"/>
      <c r="BN25" s="500"/>
      <c r="BO25" s="485"/>
      <c r="BP25" s="500"/>
      <c r="BQ25" s="485"/>
      <c r="BR25" s="500"/>
      <c r="BS25" s="485"/>
      <c r="BT25" s="500"/>
      <c r="BU25" s="485"/>
      <c r="BV25" s="500"/>
      <c r="BW25" s="485"/>
      <c r="BX25" s="500"/>
      <c r="BY25" s="485"/>
      <c r="BZ25" s="500"/>
      <c r="CA25" s="485"/>
      <c r="CB25" s="500"/>
      <c r="CC25" s="485"/>
      <c r="CD25" s="500"/>
      <c r="CE25" s="485"/>
      <c r="CF25" s="500"/>
      <c r="CG25" s="485"/>
      <c r="CH25" s="500"/>
      <c r="CI25" s="485"/>
      <c r="CJ25" s="501"/>
      <c r="CK25" s="493"/>
      <c r="CL25" s="502"/>
      <c r="CM25" s="486"/>
      <c r="CN25" s="502"/>
      <c r="CO25" s="485"/>
      <c r="CP25" s="500"/>
      <c r="CQ25" s="485"/>
      <c r="CR25" s="500"/>
      <c r="CS25" s="485"/>
      <c r="CT25" s="500"/>
      <c r="CU25" s="485"/>
      <c r="CV25" s="500"/>
      <c r="CW25" s="485"/>
      <c r="CX25" s="500"/>
      <c r="CY25" s="485"/>
      <c r="CZ25" s="500"/>
      <c r="DA25" s="485"/>
      <c r="DB25" s="500"/>
      <c r="DC25" s="485"/>
      <c r="DD25" s="500"/>
      <c r="DE25" s="485"/>
      <c r="DF25" s="500"/>
      <c r="DG25" s="485"/>
      <c r="DH25" s="500"/>
      <c r="DI25" s="485"/>
      <c r="DJ25" s="500"/>
      <c r="DK25" s="485"/>
      <c r="DL25" s="500"/>
      <c r="DM25" s="485"/>
      <c r="DN25" s="500"/>
      <c r="DO25" s="485"/>
      <c r="DP25" s="500"/>
      <c r="DQ25" s="485"/>
      <c r="DR25" s="487"/>
      <c r="DS25" s="486"/>
      <c r="DT25" s="487"/>
      <c r="DU25" s="486"/>
      <c r="DV25" s="487"/>
      <c r="DW25" s="486"/>
      <c r="DX25" s="487"/>
      <c r="DY25" s="486"/>
      <c r="DZ25" s="487"/>
      <c r="EA25" s="486"/>
      <c r="EB25" s="487"/>
      <c r="EC25" s="486"/>
      <c r="ED25" s="487"/>
      <c r="EE25" s="486"/>
      <c r="EF25" s="487"/>
      <c r="EG25" s="486"/>
      <c r="EH25" s="487"/>
      <c r="EI25" s="486"/>
      <c r="EJ25" s="487"/>
      <c r="EK25" s="486"/>
      <c r="EL25" s="487"/>
      <c r="EM25" s="486"/>
      <c r="EN25" s="487"/>
      <c r="EO25" s="486"/>
      <c r="EP25" s="495"/>
      <c r="EQ25" s="485"/>
      <c r="ER25" s="487"/>
      <c r="ES25" s="486"/>
      <c r="ET25" s="495"/>
      <c r="EU25" s="485"/>
      <c r="EV25" s="487"/>
      <c r="EW25" s="486"/>
      <c r="EX25" s="495"/>
      <c r="EY25" s="485"/>
      <c r="EZ25" s="487"/>
      <c r="FA25" s="486"/>
      <c r="FB25" s="495"/>
      <c r="FC25" s="485"/>
      <c r="FD25" s="487"/>
      <c r="FE25" s="486"/>
      <c r="FF25" s="495"/>
      <c r="FG25" s="485"/>
      <c r="FH25" s="496"/>
      <c r="FI25" s="497"/>
      <c r="FJ25" s="495"/>
      <c r="FK25" s="485"/>
      <c r="FL25" s="487"/>
      <c r="FM25" s="486"/>
      <c r="FN25" s="495"/>
      <c r="FO25" s="485"/>
      <c r="FP25" s="496"/>
      <c r="FQ25" s="497"/>
      <c r="FR25" s="495"/>
      <c r="FS25" s="485"/>
      <c r="FT25" s="487"/>
      <c r="FU25" s="486"/>
      <c r="FV25" s="495"/>
      <c r="FW25" s="485"/>
      <c r="FX25" s="487"/>
      <c r="FY25" s="486"/>
      <c r="FZ25" s="495"/>
      <c r="GA25" s="498"/>
      <c r="GB25" s="81" t="s">
        <v>11</v>
      </c>
      <c r="GC25" s="74"/>
      <c r="GD25" s="142"/>
    </row>
    <row r="26" spans="1:186" ht="20.25">
      <c r="A26" s="510" t="s">
        <v>196</v>
      </c>
      <c r="B26" s="102">
        <v>28.077</v>
      </c>
      <c r="C26" s="510" t="s">
        <v>196</v>
      </c>
      <c r="D26" s="80">
        <f>CALCULATOR!F27</f>
        <v>0</v>
      </c>
      <c r="E26" s="82">
        <f>D26/$B$26</f>
        <v>0</v>
      </c>
      <c r="F26" s="510" t="s">
        <v>196</v>
      </c>
      <c r="G26" s="505">
        <v>4</v>
      </c>
      <c r="H26" s="405">
        <f>G26/$B$26</f>
        <v>0.1424653631085942</v>
      </c>
      <c r="I26" s="505"/>
      <c r="J26" s="405">
        <f>I26/$B$26</f>
        <v>0</v>
      </c>
      <c r="K26" s="505"/>
      <c r="L26" s="405">
        <f>K26/$B$26</f>
        <v>0</v>
      </c>
      <c r="M26" s="505">
        <v>217</v>
      </c>
      <c r="N26" s="405">
        <f>M26/$B$26</f>
        <v>7.728745948641236</v>
      </c>
      <c r="O26" s="505">
        <v>14.1</v>
      </c>
      <c r="P26" s="405">
        <f>O26/$B$26</f>
        <v>0.5021904049577945</v>
      </c>
      <c r="Q26" s="505">
        <v>172.7</v>
      </c>
      <c r="R26" s="405">
        <f>Q26/$B$26</f>
        <v>6.150942052213555</v>
      </c>
      <c r="S26" s="505"/>
      <c r="T26" s="405">
        <f>S26/$B$26</f>
        <v>0</v>
      </c>
      <c r="U26" s="505"/>
      <c r="V26" s="405">
        <f>U26/$B$26</f>
        <v>0</v>
      </c>
      <c r="W26" s="505">
        <v>3.9</v>
      </c>
      <c r="X26" s="405">
        <f>W26/$B$26</f>
        <v>0.13890372903087936</v>
      </c>
      <c r="Y26" s="505">
        <v>34.8</v>
      </c>
      <c r="Z26" s="405">
        <f>Y26/$B$26</f>
        <v>1.2394486590447695</v>
      </c>
      <c r="AA26" s="505"/>
      <c r="AB26" s="405">
        <f>AA26/$B$26</f>
        <v>0</v>
      </c>
      <c r="AC26" s="505">
        <v>66.5</v>
      </c>
      <c r="AD26" s="405">
        <f>AC26/$B$26</f>
        <v>2.368486661680379</v>
      </c>
      <c r="AE26" s="505"/>
      <c r="AF26" s="405">
        <f>AE26/$B$26</f>
        <v>0</v>
      </c>
      <c r="AG26" s="505">
        <v>175.9</v>
      </c>
      <c r="AH26" s="395">
        <f>AG26/$B$26</f>
        <v>6.264914342700431</v>
      </c>
      <c r="AI26" s="506"/>
      <c r="AJ26" s="507">
        <f>AI26/$B$26</f>
        <v>0</v>
      </c>
      <c r="AK26" s="506"/>
      <c r="AL26" s="507">
        <f>AK26/$B$26</f>
        <v>0</v>
      </c>
      <c r="AM26" s="506"/>
      <c r="AN26" s="507">
        <f>AM26/$B$26</f>
        <v>0</v>
      </c>
      <c r="AO26" s="508"/>
      <c r="AP26" s="509">
        <f>AO26/$B$26</f>
        <v>0</v>
      </c>
      <c r="AQ26" s="506">
        <v>188.6</v>
      </c>
      <c r="AR26" s="507">
        <f>AQ26/$B$26</f>
        <v>6.717241870570217</v>
      </c>
      <c r="AS26" s="508"/>
      <c r="AT26" s="509">
        <f>AS26/$B$26</f>
        <v>0</v>
      </c>
      <c r="AU26" s="506"/>
      <c r="AV26" s="507">
        <f>AU26/$B$26</f>
        <v>0</v>
      </c>
      <c r="AW26" s="508"/>
      <c r="AX26" s="509">
        <f>AW26/$B$26</f>
        <v>0</v>
      </c>
      <c r="AY26" s="506"/>
      <c r="AZ26" s="507">
        <f>AY26/$B$26</f>
        <v>0</v>
      </c>
      <c r="BA26" s="508"/>
      <c r="BB26" s="509">
        <f>BA26/$B$26</f>
        <v>0</v>
      </c>
      <c r="BC26" s="506"/>
      <c r="BD26" s="507">
        <f>BC26/$B$26</f>
        <v>0</v>
      </c>
      <c r="BE26" s="508"/>
      <c r="BF26" s="509">
        <f>BE26/$B$26</f>
        <v>0</v>
      </c>
      <c r="BG26" s="506"/>
      <c r="BH26" s="507">
        <f>BG26/$B$26</f>
        <v>0</v>
      </c>
      <c r="BI26" s="163"/>
      <c r="BJ26" s="67"/>
      <c r="BK26" s="510" t="s">
        <v>196</v>
      </c>
      <c r="BL26" s="511"/>
      <c r="BM26" s="405">
        <f>BL26/$B$26</f>
        <v>0</v>
      </c>
      <c r="BN26" s="511"/>
      <c r="BO26" s="405">
        <f>BN26/$B$26</f>
        <v>0</v>
      </c>
      <c r="BP26" s="511"/>
      <c r="BQ26" s="405">
        <f>BP26/$B$26</f>
        <v>0</v>
      </c>
      <c r="BR26" s="511"/>
      <c r="BS26" s="405">
        <f>BR26/$B$26</f>
        <v>0</v>
      </c>
      <c r="BT26" s="511"/>
      <c r="BU26" s="405">
        <f>BT26/$B$26</f>
        <v>0</v>
      </c>
      <c r="BV26" s="511"/>
      <c r="BW26" s="405">
        <f>BV26/$B$26</f>
        <v>0</v>
      </c>
      <c r="BX26" s="511">
        <v>323.4</v>
      </c>
      <c r="BY26" s="405">
        <f>BX26/$B$26</f>
        <v>11.518324607329841</v>
      </c>
      <c r="BZ26" s="511"/>
      <c r="CA26" s="405">
        <f>BZ26/$B$26</f>
        <v>0</v>
      </c>
      <c r="CB26" s="511"/>
      <c r="CC26" s="405">
        <f>CB26/$B$26</f>
        <v>0</v>
      </c>
      <c r="CD26" s="511"/>
      <c r="CE26" s="405">
        <f>CD26/$B$26</f>
        <v>0</v>
      </c>
      <c r="CF26" s="511"/>
      <c r="CG26" s="405">
        <f>CF26/$B$26</f>
        <v>0</v>
      </c>
      <c r="CH26" s="511"/>
      <c r="CI26" s="405">
        <f>CH26/$B$26</f>
        <v>0</v>
      </c>
      <c r="CJ26" s="492"/>
      <c r="CK26" s="430">
        <f>CJ26/$B$26</f>
        <v>0</v>
      </c>
      <c r="CL26" s="512"/>
      <c r="CM26" s="395">
        <f>CL26/$B$26</f>
        <v>0</v>
      </c>
      <c r="CN26" s="512"/>
      <c r="CO26" s="405">
        <f>CN26/$B$26</f>
        <v>0</v>
      </c>
      <c r="CP26" s="511"/>
      <c r="CQ26" s="405">
        <f>CP26/$B$26</f>
        <v>0</v>
      </c>
      <c r="CR26" s="511"/>
      <c r="CS26" s="405">
        <f>CR26/$B$26</f>
        <v>0</v>
      </c>
      <c r="CT26" s="511"/>
      <c r="CU26" s="405">
        <f>CT26/$B$26</f>
        <v>0</v>
      </c>
      <c r="CV26" s="511"/>
      <c r="CW26" s="405">
        <f>CV26/$B$26</f>
        <v>0</v>
      </c>
      <c r="CX26" s="511"/>
      <c r="CY26" s="405">
        <f>CX26/$B$26</f>
        <v>0</v>
      </c>
      <c r="CZ26" s="511"/>
      <c r="DA26" s="405">
        <f>CZ26/$B$26</f>
        <v>0</v>
      </c>
      <c r="DB26" s="511"/>
      <c r="DC26" s="405">
        <f>DB26/$B$26</f>
        <v>0</v>
      </c>
      <c r="DD26" s="511"/>
      <c r="DE26" s="405">
        <f>DD26/$B$26</f>
        <v>0</v>
      </c>
      <c r="DF26" s="511"/>
      <c r="DG26" s="405">
        <f>DF26/$B$26</f>
        <v>0</v>
      </c>
      <c r="DH26" s="511"/>
      <c r="DI26" s="405">
        <f>DH26/$B$26</f>
        <v>0</v>
      </c>
      <c r="DJ26" s="511"/>
      <c r="DK26" s="405">
        <f>DJ26/$B$26</f>
        <v>0</v>
      </c>
      <c r="DL26" s="511"/>
      <c r="DM26" s="405">
        <f>DL26/$B$26</f>
        <v>0</v>
      </c>
      <c r="DN26" s="511"/>
      <c r="DO26" s="405">
        <f>DN26/$B$26</f>
        <v>0</v>
      </c>
      <c r="DP26" s="511"/>
      <c r="DQ26" s="405">
        <f>DP26/$B$26</f>
        <v>0</v>
      </c>
      <c r="DR26" s="440"/>
      <c r="DS26" s="395">
        <f>DR26/$B$26</f>
        <v>0</v>
      </c>
      <c r="DT26" s="513">
        <v>292.4</v>
      </c>
      <c r="DU26" s="507">
        <f>DT26/$B$26</f>
        <v>10.414218043238236</v>
      </c>
      <c r="DV26" s="513"/>
      <c r="DW26" s="507">
        <f>DV26/$B$26</f>
        <v>0</v>
      </c>
      <c r="DX26" s="513"/>
      <c r="DY26" s="507">
        <f>DX26/$B$26</f>
        <v>0</v>
      </c>
      <c r="DZ26" s="513"/>
      <c r="EA26" s="507">
        <f>DZ26/$B$26</f>
        <v>0</v>
      </c>
      <c r="EB26" s="513"/>
      <c r="EC26" s="507">
        <f>EB26/$B$26</f>
        <v>0</v>
      </c>
      <c r="ED26" s="513"/>
      <c r="EE26" s="507">
        <f>ED26/$B$26</f>
        <v>0</v>
      </c>
      <c r="EF26" s="513"/>
      <c r="EG26" s="507">
        <f>EF26/$B$26</f>
        <v>0</v>
      </c>
      <c r="EH26" s="513"/>
      <c r="EI26" s="507">
        <f>EH26/$B$26</f>
        <v>0</v>
      </c>
      <c r="EJ26" s="513"/>
      <c r="EK26" s="507">
        <f>EJ26/$B$26</f>
        <v>0</v>
      </c>
      <c r="EL26" s="513"/>
      <c r="EM26" s="507">
        <f>EL26/$B$26</f>
        <v>0</v>
      </c>
      <c r="EN26" s="513"/>
      <c r="EO26" s="507">
        <f>EN26/$B$26</f>
        <v>0</v>
      </c>
      <c r="EP26" s="436"/>
      <c r="EQ26" s="509">
        <f>EP26/$B$26</f>
        <v>0</v>
      </c>
      <c r="ER26" s="513"/>
      <c r="ES26" s="507">
        <f>ER26/$B$26</f>
        <v>0</v>
      </c>
      <c r="ET26" s="436"/>
      <c r="EU26" s="509">
        <f>ET26/$B$26</f>
        <v>0</v>
      </c>
      <c r="EV26" s="513"/>
      <c r="EW26" s="507">
        <f>EV26/$B$26</f>
        <v>0</v>
      </c>
      <c r="EX26" s="436"/>
      <c r="EY26" s="509">
        <f>EX26/$B$26</f>
        <v>0</v>
      </c>
      <c r="EZ26" s="513"/>
      <c r="FA26" s="507">
        <f>EZ26/$B$26</f>
        <v>0</v>
      </c>
      <c r="FB26" s="436"/>
      <c r="FC26" s="509">
        <f>FB26/$B$26</f>
        <v>0</v>
      </c>
      <c r="FD26" s="513"/>
      <c r="FE26" s="507">
        <f>FD26/$B$26</f>
        <v>0</v>
      </c>
      <c r="FF26" s="436"/>
      <c r="FG26" s="509">
        <f>FF26/$B$26</f>
        <v>0</v>
      </c>
      <c r="FH26" s="514"/>
      <c r="FI26" s="515">
        <f>FH26/$B$26</f>
        <v>0</v>
      </c>
      <c r="FJ26" s="436"/>
      <c r="FK26" s="509">
        <f>FJ26/$B$26</f>
        <v>0</v>
      </c>
      <c r="FL26" s="513"/>
      <c r="FM26" s="507">
        <f>FL26/$B$26</f>
        <v>0</v>
      </c>
      <c r="FN26" s="436"/>
      <c r="FO26" s="509">
        <f>FN26/$B$26</f>
        <v>0</v>
      </c>
      <c r="FP26" s="514"/>
      <c r="FQ26" s="515">
        <f>FP26/$B$26</f>
        <v>0</v>
      </c>
      <c r="FR26" s="436"/>
      <c r="FS26" s="509">
        <f>FR26/$B$26</f>
        <v>0</v>
      </c>
      <c r="FT26" s="513"/>
      <c r="FU26" s="507">
        <f>FT26/$B$26</f>
        <v>0</v>
      </c>
      <c r="FV26" s="436"/>
      <c r="FW26" s="509">
        <f>FV26/$B$26</f>
        <v>0</v>
      </c>
      <c r="FX26" s="513"/>
      <c r="FY26" s="507">
        <f>FX26/$B$26</f>
        <v>0</v>
      </c>
      <c r="FZ26" s="436"/>
      <c r="GA26" s="82">
        <f>FZ26/$B$26</f>
        <v>0</v>
      </c>
      <c r="GB26" s="510" t="s">
        <v>196</v>
      </c>
      <c r="GC26" s="74"/>
      <c r="GD26" s="142"/>
    </row>
    <row r="27" spans="1:186" ht="20.25">
      <c r="A27" s="25" t="s">
        <v>19</v>
      </c>
      <c r="B27" s="102">
        <v>27.797</v>
      </c>
      <c r="C27" s="83" t="s">
        <v>19</v>
      </c>
      <c r="D27" s="80">
        <f>CALCULATOR!F28</f>
        <v>0</v>
      </c>
      <c r="E27" s="84">
        <f>D27/$B$27</f>
        <v>0</v>
      </c>
      <c r="F27" s="83" t="s">
        <v>19</v>
      </c>
      <c r="G27" s="505"/>
      <c r="H27" s="405">
        <f>G27/$B$27</f>
        <v>0</v>
      </c>
      <c r="I27" s="505"/>
      <c r="J27" s="405">
        <f>I27/$B$27</f>
        <v>0</v>
      </c>
      <c r="K27" s="505"/>
      <c r="L27" s="405">
        <f>K27/$B$27</f>
        <v>0</v>
      </c>
      <c r="M27" s="505"/>
      <c r="N27" s="405">
        <f>M27/$B$27</f>
        <v>0</v>
      </c>
      <c r="O27" s="505"/>
      <c r="P27" s="405">
        <f>O27/$B$27</f>
        <v>0</v>
      </c>
      <c r="Q27" s="505"/>
      <c r="R27" s="405">
        <f>Q27/$B$27</f>
        <v>0</v>
      </c>
      <c r="S27" s="505"/>
      <c r="T27" s="405">
        <f>S27/$B$27</f>
        <v>0</v>
      </c>
      <c r="U27" s="505"/>
      <c r="V27" s="405">
        <f>U27/$B$27</f>
        <v>0</v>
      </c>
      <c r="W27" s="505"/>
      <c r="X27" s="405">
        <f>W27/$B$27</f>
        <v>0</v>
      </c>
      <c r="Y27" s="505"/>
      <c r="Z27" s="405">
        <f>Y27/$B$27</f>
        <v>0</v>
      </c>
      <c r="AA27" s="505"/>
      <c r="AB27" s="405">
        <f>AA27/$B$27</f>
        <v>0</v>
      </c>
      <c r="AC27" s="505">
        <v>33.3</v>
      </c>
      <c r="AD27" s="405">
        <f>AC27/$B$27</f>
        <v>1.1979710040651868</v>
      </c>
      <c r="AE27" s="505"/>
      <c r="AF27" s="405">
        <f>AE27/$B$27</f>
        <v>0</v>
      </c>
      <c r="AG27" s="505">
        <v>201.9</v>
      </c>
      <c r="AH27" s="395">
        <f>AG27/$B$27</f>
        <v>7.263373745368205</v>
      </c>
      <c r="AI27" s="506"/>
      <c r="AJ27" s="516">
        <f>AI27/$B$27</f>
        <v>0</v>
      </c>
      <c r="AK27" s="506"/>
      <c r="AL27" s="516">
        <f>AK27/$B$27</f>
        <v>0</v>
      </c>
      <c r="AM27" s="506"/>
      <c r="AN27" s="516">
        <f>AM27/$B$27</f>
        <v>0</v>
      </c>
      <c r="AO27" s="508"/>
      <c r="AP27" s="517">
        <f>AO27/$B$27</f>
        <v>0</v>
      </c>
      <c r="AQ27" s="506">
        <v>26.3</v>
      </c>
      <c r="AR27" s="516">
        <f>AQ27/$B$27</f>
        <v>0.9461452674749073</v>
      </c>
      <c r="AS27" s="508"/>
      <c r="AT27" s="517">
        <f>AS27/$B$27</f>
        <v>0</v>
      </c>
      <c r="AU27" s="506"/>
      <c r="AV27" s="516">
        <f>AU27/$B$27</f>
        <v>0</v>
      </c>
      <c r="AW27" s="508"/>
      <c r="AX27" s="517">
        <f>AW27/$B$27</f>
        <v>0</v>
      </c>
      <c r="AY27" s="506"/>
      <c r="AZ27" s="516">
        <f>AY27/$B$27</f>
        <v>0</v>
      </c>
      <c r="BA27" s="508"/>
      <c r="BB27" s="517">
        <f>BA27/$B$27</f>
        <v>0</v>
      </c>
      <c r="BC27" s="506"/>
      <c r="BD27" s="516">
        <f>BC27/$B$27</f>
        <v>0</v>
      </c>
      <c r="BE27" s="508"/>
      <c r="BF27" s="517">
        <f>BE27/$B$27</f>
        <v>0</v>
      </c>
      <c r="BG27" s="506"/>
      <c r="BH27" s="516">
        <f>BG27/$B$27</f>
        <v>0</v>
      </c>
      <c r="BI27" s="163"/>
      <c r="BJ27" s="67"/>
      <c r="BK27" s="518" t="s">
        <v>19</v>
      </c>
      <c r="BL27" s="511"/>
      <c r="BM27" s="405">
        <f>BL27/$B$27</f>
        <v>0</v>
      </c>
      <c r="BN27" s="511"/>
      <c r="BO27" s="405">
        <f>BN27/$B$27</f>
        <v>0</v>
      </c>
      <c r="BP27" s="511"/>
      <c r="BQ27" s="405">
        <f>BP27/$B$27</f>
        <v>0</v>
      </c>
      <c r="BR27" s="511"/>
      <c r="BS27" s="405">
        <f>BR27/$B$27</f>
        <v>0</v>
      </c>
      <c r="BT27" s="511"/>
      <c r="BU27" s="405">
        <f>BT27/$B$27</f>
        <v>0</v>
      </c>
      <c r="BV27" s="511"/>
      <c r="BW27" s="405">
        <f>BV27/$B$27</f>
        <v>0</v>
      </c>
      <c r="BX27" s="511"/>
      <c r="BY27" s="405">
        <f>BX27/$B$27</f>
        <v>0</v>
      </c>
      <c r="BZ27" s="511"/>
      <c r="CA27" s="405">
        <f>BZ27/$B$27</f>
        <v>0</v>
      </c>
      <c r="CB27" s="511"/>
      <c r="CC27" s="405">
        <f>CB27/$B$27</f>
        <v>0</v>
      </c>
      <c r="CD27" s="511"/>
      <c r="CE27" s="405">
        <f>CD27/$B$27</f>
        <v>0</v>
      </c>
      <c r="CF27" s="511"/>
      <c r="CG27" s="405">
        <f>CF27/$B$27</f>
        <v>0</v>
      </c>
      <c r="CH27" s="511"/>
      <c r="CI27" s="405">
        <f>CH27/$B$27</f>
        <v>0</v>
      </c>
      <c r="CJ27" s="492"/>
      <c r="CK27" s="430">
        <f>CJ27/$B$27</f>
        <v>0</v>
      </c>
      <c r="CL27" s="512"/>
      <c r="CM27" s="395">
        <f>CL27/$B$27</f>
        <v>0</v>
      </c>
      <c r="CN27" s="512"/>
      <c r="CO27" s="405">
        <f>CN27/$B$27</f>
        <v>0</v>
      </c>
      <c r="CP27" s="511"/>
      <c r="CQ27" s="405">
        <f>CP27/$B$27</f>
        <v>0</v>
      </c>
      <c r="CR27" s="511"/>
      <c r="CS27" s="405">
        <f>CR27/$B$27</f>
        <v>0</v>
      </c>
      <c r="CT27" s="511"/>
      <c r="CU27" s="405">
        <f>CT27/$B$27</f>
        <v>0</v>
      </c>
      <c r="CV27" s="511"/>
      <c r="CW27" s="405">
        <f>CV27/$B$27</f>
        <v>0</v>
      </c>
      <c r="CX27" s="511"/>
      <c r="CY27" s="405">
        <f>CX27/$B$27</f>
        <v>0</v>
      </c>
      <c r="CZ27" s="511"/>
      <c r="DA27" s="405">
        <f>CZ27/$B$27</f>
        <v>0</v>
      </c>
      <c r="DB27" s="511"/>
      <c r="DC27" s="405">
        <f>DB27/$B$27</f>
        <v>0</v>
      </c>
      <c r="DD27" s="511"/>
      <c r="DE27" s="405">
        <f>DD27/$B$27</f>
        <v>0</v>
      </c>
      <c r="DF27" s="511"/>
      <c r="DG27" s="405">
        <f>DF27/$B$27</f>
        <v>0</v>
      </c>
      <c r="DH27" s="511"/>
      <c r="DI27" s="405">
        <f>DH27/$B$27</f>
        <v>0</v>
      </c>
      <c r="DJ27" s="511"/>
      <c r="DK27" s="405">
        <f>DJ27/$B$27</f>
        <v>0</v>
      </c>
      <c r="DL27" s="511"/>
      <c r="DM27" s="405">
        <f>DL27/$B$27</f>
        <v>0</v>
      </c>
      <c r="DN27" s="511"/>
      <c r="DO27" s="405">
        <f>DN27/$B$27</f>
        <v>0</v>
      </c>
      <c r="DP27" s="511"/>
      <c r="DQ27" s="405">
        <f>DP27/$B$27</f>
        <v>0</v>
      </c>
      <c r="DR27" s="440"/>
      <c r="DS27" s="395">
        <f>DR27/$B$27</f>
        <v>0</v>
      </c>
      <c r="DT27" s="519">
        <v>19.5</v>
      </c>
      <c r="DU27" s="516">
        <f>DT27/$B$27</f>
        <v>0.7015145519300644</v>
      </c>
      <c r="DV27" s="519"/>
      <c r="DW27" s="516">
        <f>DV27/$B$27</f>
        <v>0</v>
      </c>
      <c r="DX27" s="519"/>
      <c r="DY27" s="516">
        <f>DX27/$B$27</f>
        <v>0</v>
      </c>
      <c r="DZ27" s="519"/>
      <c r="EA27" s="516">
        <f>DZ27/$B$27</f>
        <v>0</v>
      </c>
      <c r="EB27" s="519"/>
      <c r="EC27" s="516">
        <f>EB27/$B$27</f>
        <v>0</v>
      </c>
      <c r="ED27" s="519"/>
      <c r="EE27" s="516">
        <f>ED27/$B$27</f>
        <v>0</v>
      </c>
      <c r="EF27" s="519"/>
      <c r="EG27" s="516">
        <f>EF27/$B$27</f>
        <v>0</v>
      </c>
      <c r="EH27" s="519"/>
      <c r="EI27" s="516">
        <f>EH27/$B$27</f>
        <v>0</v>
      </c>
      <c r="EJ27" s="519"/>
      <c r="EK27" s="516">
        <f>EJ27/$B$27</f>
        <v>0</v>
      </c>
      <c r="EL27" s="519"/>
      <c r="EM27" s="516">
        <f>EL27/$B$27</f>
        <v>0</v>
      </c>
      <c r="EN27" s="519"/>
      <c r="EO27" s="516">
        <f>EN27/$B$27</f>
        <v>0</v>
      </c>
      <c r="EP27" s="437"/>
      <c r="EQ27" s="517">
        <f>EP27/$B$27</f>
        <v>0</v>
      </c>
      <c r="ER27" s="519"/>
      <c r="ES27" s="516">
        <f>ER27/$B$27</f>
        <v>0</v>
      </c>
      <c r="ET27" s="437"/>
      <c r="EU27" s="517">
        <f>ET27/$B$27</f>
        <v>0</v>
      </c>
      <c r="EV27" s="519"/>
      <c r="EW27" s="516">
        <f>EV27/$B$27</f>
        <v>0</v>
      </c>
      <c r="EX27" s="437"/>
      <c r="EY27" s="517">
        <f>EX27/$B$27</f>
        <v>0</v>
      </c>
      <c r="EZ27" s="519"/>
      <c r="FA27" s="516">
        <f>EZ27/$B$27</f>
        <v>0</v>
      </c>
      <c r="FB27" s="437"/>
      <c r="FC27" s="517">
        <f>FB27/$B$27</f>
        <v>0</v>
      </c>
      <c r="FD27" s="519"/>
      <c r="FE27" s="516">
        <f>FD27/$B$27</f>
        <v>0</v>
      </c>
      <c r="FF27" s="437"/>
      <c r="FG27" s="517">
        <f>FF27/$B$27</f>
        <v>0</v>
      </c>
      <c r="FH27" s="520"/>
      <c r="FI27" s="521">
        <f>FH27/$B$27</f>
        <v>0</v>
      </c>
      <c r="FJ27" s="437"/>
      <c r="FK27" s="517">
        <f>FJ27/$B$27</f>
        <v>0</v>
      </c>
      <c r="FL27" s="519"/>
      <c r="FM27" s="516">
        <f>FL27/$B$27</f>
        <v>0</v>
      </c>
      <c r="FN27" s="437"/>
      <c r="FO27" s="517">
        <f>FN27/$B$27</f>
        <v>0</v>
      </c>
      <c r="FP27" s="520"/>
      <c r="FQ27" s="521">
        <f>FP27/$B$27</f>
        <v>0</v>
      </c>
      <c r="FR27" s="437"/>
      <c r="FS27" s="517">
        <f>FR27/$B$27</f>
        <v>0</v>
      </c>
      <c r="FT27" s="519"/>
      <c r="FU27" s="516">
        <f>FT27/$B$27</f>
        <v>0</v>
      </c>
      <c r="FV27" s="437"/>
      <c r="FW27" s="517">
        <f>FV27/$B$27</f>
        <v>0</v>
      </c>
      <c r="FX27" s="519"/>
      <c r="FY27" s="516">
        <f>FX27/$B$27</f>
        <v>0</v>
      </c>
      <c r="FZ27" s="437"/>
      <c r="GA27" s="84">
        <f>FZ27/$B$27</f>
        <v>0</v>
      </c>
      <c r="GB27" s="83" t="s">
        <v>19</v>
      </c>
      <c r="GC27" s="74"/>
      <c r="GD27" s="142"/>
    </row>
    <row r="28" spans="1:186" ht="20.25">
      <c r="A28" s="25" t="s">
        <v>39</v>
      </c>
      <c r="B28" s="102">
        <v>27.234</v>
      </c>
      <c r="C28" s="83" t="s">
        <v>39</v>
      </c>
      <c r="D28" s="80">
        <f>CALCULATOR!F29</f>
        <v>0</v>
      </c>
      <c r="E28" s="84">
        <f>D28/$B$28</f>
        <v>0</v>
      </c>
      <c r="F28" s="83" t="s">
        <v>39</v>
      </c>
      <c r="G28" s="505">
        <v>23.2</v>
      </c>
      <c r="H28" s="405">
        <f>G28/$B$28</f>
        <v>0.8518763310567672</v>
      </c>
      <c r="I28" s="505"/>
      <c r="J28" s="405">
        <f>I28/$B$28</f>
        <v>0</v>
      </c>
      <c r="K28" s="505"/>
      <c r="L28" s="405">
        <f>K28/$B$28</f>
        <v>0</v>
      </c>
      <c r="M28" s="505"/>
      <c r="N28" s="405">
        <f>M28/$B$28</f>
        <v>0</v>
      </c>
      <c r="O28" s="505">
        <v>4</v>
      </c>
      <c r="P28" s="405">
        <f>O28/$B$28</f>
        <v>0.14687522949254608</v>
      </c>
      <c r="Q28" s="505"/>
      <c r="R28" s="405">
        <f>Q28/$B$28</f>
        <v>0</v>
      </c>
      <c r="S28" s="505"/>
      <c r="T28" s="405">
        <f>S28/$B$28</f>
        <v>0</v>
      </c>
      <c r="U28" s="505">
        <v>4.1</v>
      </c>
      <c r="V28" s="405">
        <f>U28/$B$28</f>
        <v>0.1505471102298597</v>
      </c>
      <c r="W28" s="505"/>
      <c r="X28" s="405">
        <f>W28/$B$28</f>
        <v>0</v>
      </c>
      <c r="Y28" s="505">
        <v>5.3</v>
      </c>
      <c r="Z28" s="405">
        <f>Y28/$B$28</f>
        <v>0.19460967907762353</v>
      </c>
      <c r="AA28" s="505"/>
      <c r="AB28" s="405">
        <f>AA28/$B$28</f>
        <v>0</v>
      </c>
      <c r="AC28" s="505">
        <v>11.1</v>
      </c>
      <c r="AD28" s="405">
        <f>AC28/$B$28</f>
        <v>0.40757876184181535</v>
      </c>
      <c r="AE28" s="505"/>
      <c r="AF28" s="405">
        <f>AE28/$B$28</f>
        <v>0</v>
      </c>
      <c r="AG28" s="505"/>
      <c r="AH28" s="395">
        <f>AG28/$B$28</f>
        <v>0</v>
      </c>
      <c r="AI28" s="506">
        <v>32.6</v>
      </c>
      <c r="AJ28" s="516">
        <f>AI28/$B$28</f>
        <v>1.1970331203642506</v>
      </c>
      <c r="AK28" s="506"/>
      <c r="AL28" s="516">
        <f>AK28/$B$28</f>
        <v>0</v>
      </c>
      <c r="AM28" s="506"/>
      <c r="AN28" s="516">
        <f>AM28/$B$28</f>
        <v>0</v>
      </c>
      <c r="AO28" s="508"/>
      <c r="AP28" s="517">
        <f>AO28/$B$28</f>
        <v>0</v>
      </c>
      <c r="AQ28" s="506">
        <v>24.2</v>
      </c>
      <c r="AR28" s="516">
        <f>AQ28/$B$28</f>
        <v>0.8885951384299037</v>
      </c>
      <c r="AS28" s="508"/>
      <c r="AT28" s="517">
        <f>AS28/$B$28</f>
        <v>0</v>
      </c>
      <c r="AU28" s="506"/>
      <c r="AV28" s="516">
        <f>AU28/$B$28</f>
        <v>0</v>
      </c>
      <c r="AW28" s="508"/>
      <c r="AX28" s="517">
        <f>AW28/$B$28</f>
        <v>0</v>
      </c>
      <c r="AY28" s="506"/>
      <c r="AZ28" s="516">
        <f>AY28/$B$28</f>
        <v>0</v>
      </c>
      <c r="BA28" s="508"/>
      <c r="BB28" s="517">
        <f>BA28/$B$28</f>
        <v>0</v>
      </c>
      <c r="BC28" s="506"/>
      <c r="BD28" s="516">
        <f>BC28/$B$28</f>
        <v>0</v>
      </c>
      <c r="BE28" s="508"/>
      <c r="BF28" s="517">
        <f>BE28/$B$28</f>
        <v>0</v>
      </c>
      <c r="BG28" s="506"/>
      <c r="BH28" s="516">
        <f>BG28/$B$28</f>
        <v>0</v>
      </c>
      <c r="BI28" s="163"/>
      <c r="BJ28" s="67"/>
      <c r="BK28" s="518" t="s">
        <v>39</v>
      </c>
      <c r="BL28" s="511"/>
      <c r="BM28" s="405">
        <f>BL28/$B$28</f>
        <v>0</v>
      </c>
      <c r="BN28" s="511"/>
      <c r="BO28" s="405">
        <f>BN28/$B$28</f>
        <v>0</v>
      </c>
      <c r="BP28" s="511"/>
      <c r="BQ28" s="405">
        <f>BP28/$B$28</f>
        <v>0</v>
      </c>
      <c r="BR28" s="511"/>
      <c r="BS28" s="405">
        <f>BR28/$B$28</f>
        <v>0</v>
      </c>
      <c r="BT28" s="511"/>
      <c r="BU28" s="405">
        <f>BT28/$B$28</f>
        <v>0</v>
      </c>
      <c r="BV28" s="511">
        <v>43.9</v>
      </c>
      <c r="BW28" s="405">
        <f>BV28/$B$28</f>
        <v>1.611955643680693</v>
      </c>
      <c r="BX28" s="511"/>
      <c r="BY28" s="405">
        <f>BX28/$B$28</f>
        <v>0</v>
      </c>
      <c r="BZ28" s="511">
        <v>9.5</v>
      </c>
      <c r="CA28" s="405">
        <f>BZ28/$B$28</f>
        <v>0.3488286700447969</v>
      </c>
      <c r="CB28" s="511"/>
      <c r="CC28" s="405">
        <f>CB28/$B$28</f>
        <v>0</v>
      </c>
      <c r="CD28" s="511"/>
      <c r="CE28" s="405">
        <f>CD28/$B$28</f>
        <v>0</v>
      </c>
      <c r="CF28" s="511">
        <v>9.9</v>
      </c>
      <c r="CG28" s="405">
        <f>CF28/$B$28</f>
        <v>0.3635161929940515</v>
      </c>
      <c r="CH28" s="511"/>
      <c r="CI28" s="405">
        <f>CH28/$B$28</f>
        <v>0</v>
      </c>
      <c r="CJ28" s="492"/>
      <c r="CK28" s="430">
        <f>CJ28/$B$28</f>
        <v>0</v>
      </c>
      <c r="CL28" s="512"/>
      <c r="CM28" s="395">
        <f>CL28/$B$28</f>
        <v>0</v>
      </c>
      <c r="CN28" s="512">
        <v>20.6</v>
      </c>
      <c r="CO28" s="405">
        <f>CN28/$B$28</f>
        <v>0.7564074318866123</v>
      </c>
      <c r="CP28" s="511"/>
      <c r="CQ28" s="405">
        <f>CP28/$B$28</f>
        <v>0</v>
      </c>
      <c r="CR28" s="511"/>
      <c r="CS28" s="405">
        <f>CR28/$B$28</f>
        <v>0</v>
      </c>
      <c r="CT28" s="511">
        <v>5.1</v>
      </c>
      <c r="CU28" s="405">
        <f>CT28/$B$28</f>
        <v>0.18726591760299624</v>
      </c>
      <c r="CV28" s="511"/>
      <c r="CW28" s="405">
        <f>CV28/$B$28</f>
        <v>0</v>
      </c>
      <c r="CX28" s="511"/>
      <c r="CY28" s="405">
        <f>CX28/$B$28</f>
        <v>0</v>
      </c>
      <c r="CZ28" s="511"/>
      <c r="DA28" s="405">
        <f>CZ28/$B$28</f>
        <v>0</v>
      </c>
      <c r="DB28" s="511"/>
      <c r="DC28" s="405">
        <f>DB28/$B$28</f>
        <v>0</v>
      </c>
      <c r="DD28" s="511"/>
      <c r="DE28" s="405">
        <f>DD28/$B$28</f>
        <v>0</v>
      </c>
      <c r="DF28" s="511"/>
      <c r="DG28" s="405">
        <f>DF28/$B$28</f>
        <v>0</v>
      </c>
      <c r="DH28" s="511"/>
      <c r="DI28" s="405">
        <f>DH28/$B$28</f>
        <v>0</v>
      </c>
      <c r="DJ28" s="511"/>
      <c r="DK28" s="405">
        <f>DJ28/$B$28</f>
        <v>0</v>
      </c>
      <c r="DL28" s="511"/>
      <c r="DM28" s="405">
        <f>DL28/$B$28</f>
        <v>0</v>
      </c>
      <c r="DN28" s="511"/>
      <c r="DO28" s="405">
        <f>DN28/$B$28</f>
        <v>0</v>
      </c>
      <c r="DP28" s="511"/>
      <c r="DQ28" s="405">
        <f>DP28/$B$28</f>
        <v>0</v>
      </c>
      <c r="DR28" s="440"/>
      <c r="DS28" s="395">
        <f>DR28/$B$28</f>
        <v>0</v>
      </c>
      <c r="DT28" s="519"/>
      <c r="DU28" s="516">
        <f>DT28/$B$28</f>
        <v>0</v>
      </c>
      <c r="DV28" s="519"/>
      <c r="DW28" s="516">
        <f>DV28/$B$28</f>
        <v>0</v>
      </c>
      <c r="DX28" s="519"/>
      <c r="DY28" s="516">
        <f>DX28/$B$28</f>
        <v>0</v>
      </c>
      <c r="DZ28" s="519"/>
      <c r="EA28" s="516">
        <f>DZ28/$B$28</f>
        <v>0</v>
      </c>
      <c r="EB28" s="519"/>
      <c r="EC28" s="516">
        <f>EB28/$B$28</f>
        <v>0</v>
      </c>
      <c r="ED28" s="519"/>
      <c r="EE28" s="516">
        <f>ED28/$B$28</f>
        <v>0</v>
      </c>
      <c r="EF28" s="519"/>
      <c r="EG28" s="516">
        <f>EF28/$B$28</f>
        <v>0</v>
      </c>
      <c r="EH28" s="519"/>
      <c r="EI28" s="516">
        <f>EH28/$B$28</f>
        <v>0</v>
      </c>
      <c r="EJ28" s="519"/>
      <c r="EK28" s="516">
        <f>EJ28/$B$28</f>
        <v>0</v>
      </c>
      <c r="EL28" s="519"/>
      <c r="EM28" s="516">
        <f>EL28/$B$28</f>
        <v>0</v>
      </c>
      <c r="EN28" s="519"/>
      <c r="EO28" s="516">
        <f>EN28/$B$28</f>
        <v>0</v>
      </c>
      <c r="EP28" s="437"/>
      <c r="EQ28" s="517">
        <f>EP28/$B$28</f>
        <v>0</v>
      </c>
      <c r="ER28" s="519"/>
      <c r="ES28" s="516">
        <f>ER28/$B$28</f>
        <v>0</v>
      </c>
      <c r="ET28" s="437"/>
      <c r="EU28" s="517">
        <f>ET28/$B$28</f>
        <v>0</v>
      </c>
      <c r="EV28" s="519"/>
      <c r="EW28" s="516">
        <f>EV28/$B$28</f>
        <v>0</v>
      </c>
      <c r="EX28" s="437"/>
      <c r="EY28" s="517">
        <f>EX28/$B$28</f>
        <v>0</v>
      </c>
      <c r="EZ28" s="519"/>
      <c r="FA28" s="516">
        <f>EZ28/$B$28</f>
        <v>0</v>
      </c>
      <c r="FB28" s="437"/>
      <c r="FC28" s="517">
        <f>FB28/$B$28</f>
        <v>0</v>
      </c>
      <c r="FD28" s="519"/>
      <c r="FE28" s="516">
        <f>FD28/$B$28</f>
        <v>0</v>
      </c>
      <c r="FF28" s="437"/>
      <c r="FG28" s="517">
        <f>FF28/$B$28</f>
        <v>0</v>
      </c>
      <c r="FH28" s="520"/>
      <c r="FI28" s="521">
        <f>FH28/$B$28</f>
        <v>0</v>
      </c>
      <c r="FJ28" s="437"/>
      <c r="FK28" s="517">
        <f>FJ28/$B$28</f>
        <v>0</v>
      </c>
      <c r="FL28" s="519"/>
      <c r="FM28" s="516">
        <f>FL28/$B$28</f>
        <v>0</v>
      </c>
      <c r="FN28" s="437"/>
      <c r="FO28" s="517">
        <f>FN28/$B$28</f>
        <v>0</v>
      </c>
      <c r="FP28" s="520"/>
      <c r="FQ28" s="521">
        <f>FP28/$B$28</f>
        <v>0</v>
      </c>
      <c r="FR28" s="437"/>
      <c r="FS28" s="517">
        <f>FR28/$B$28</f>
        <v>0</v>
      </c>
      <c r="FT28" s="519"/>
      <c r="FU28" s="516">
        <f>FT28/$B$28</f>
        <v>0</v>
      </c>
      <c r="FV28" s="437"/>
      <c r="FW28" s="517">
        <f>FV28/$B$28</f>
        <v>0</v>
      </c>
      <c r="FX28" s="519"/>
      <c r="FY28" s="516">
        <f>FX28/$B$28</f>
        <v>0</v>
      </c>
      <c r="FZ28" s="437"/>
      <c r="GA28" s="84">
        <f>FZ28/$B$28</f>
        <v>0</v>
      </c>
      <c r="GB28" s="83" t="s">
        <v>39</v>
      </c>
      <c r="GC28" s="74"/>
      <c r="GD28" s="142"/>
    </row>
    <row r="29" spans="1:186" ht="20.25">
      <c r="A29" s="25" t="s">
        <v>40</v>
      </c>
      <c r="B29" s="102">
        <v>27.858</v>
      </c>
      <c r="C29" s="83" t="s">
        <v>40</v>
      </c>
      <c r="D29" s="80">
        <f>CALCULATOR!F30</f>
        <v>0</v>
      </c>
      <c r="E29" s="84">
        <f>D29/$B$29</f>
        <v>0</v>
      </c>
      <c r="F29" s="83" t="s">
        <v>40</v>
      </c>
      <c r="G29" s="505">
        <v>1</v>
      </c>
      <c r="H29" s="405">
        <f>G29/$B$29</f>
        <v>0.03589633139493144</v>
      </c>
      <c r="I29" s="505">
        <v>45.3</v>
      </c>
      <c r="J29" s="405">
        <f>I29/$B$29</f>
        <v>1.626103812190394</v>
      </c>
      <c r="K29" s="505"/>
      <c r="L29" s="405">
        <f>K29/$B$29</f>
        <v>0</v>
      </c>
      <c r="M29" s="505">
        <v>16.1</v>
      </c>
      <c r="N29" s="405">
        <f>M29/$B$29</f>
        <v>0.5779309354583962</v>
      </c>
      <c r="O29" s="505">
        <v>4</v>
      </c>
      <c r="P29" s="405">
        <f>O29/$B$29</f>
        <v>0.14358532557972575</v>
      </c>
      <c r="Q29" s="505">
        <v>28.8</v>
      </c>
      <c r="R29" s="405">
        <f>Q29/$B$29</f>
        <v>1.0338143441740255</v>
      </c>
      <c r="S29" s="505">
        <v>13.1</v>
      </c>
      <c r="T29" s="405">
        <f>S29/$B$29</f>
        <v>0.4702419412736018</v>
      </c>
      <c r="U29" s="505">
        <v>1</v>
      </c>
      <c r="V29" s="405">
        <f>U29/$B$29</f>
        <v>0.03589633139493144</v>
      </c>
      <c r="W29" s="505">
        <v>3.9</v>
      </c>
      <c r="X29" s="405">
        <f>W29/$B$29</f>
        <v>0.1399956924402326</v>
      </c>
      <c r="Y29" s="505">
        <v>34.7</v>
      </c>
      <c r="Z29" s="405">
        <f>Y29/$B$29</f>
        <v>1.245602699404121</v>
      </c>
      <c r="AA29" s="505">
        <v>7.1</v>
      </c>
      <c r="AB29" s="405">
        <f>AA29/$B$29</f>
        <v>0.2548639529040132</v>
      </c>
      <c r="AC29" s="505">
        <v>22.2</v>
      </c>
      <c r="AD29" s="405">
        <f>AC29/$B$29</f>
        <v>0.7968985569674779</v>
      </c>
      <c r="AE29" s="505">
        <v>16.2</v>
      </c>
      <c r="AF29" s="405">
        <f>AE29/$B$29</f>
        <v>0.5815205685978893</v>
      </c>
      <c r="AG29" s="505">
        <v>101.4</v>
      </c>
      <c r="AH29" s="395">
        <f>AG29/$B$29</f>
        <v>3.639888003446048</v>
      </c>
      <c r="AI29" s="506">
        <v>20.4</v>
      </c>
      <c r="AJ29" s="516">
        <f>AI29/$B$29</f>
        <v>0.7322851604566013</v>
      </c>
      <c r="AK29" s="506"/>
      <c r="AL29" s="516">
        <f>AK29/$B$29</f>
        <v>0</v>
      </c>
      <c r="AM29" s="506"/>
      <c r="AN29" s="516">
        <f>AM29/$B$29</f>
        <v>0</v>
      </c>
      <c r="AO29" s="508"/>
      <c r="AP29" s="517">
        <f>AO29/$B$29</f>
        <v>0</v>
      </c>
      <c r="AQ29" s="506">
        <v>48.4</v>
      </c>
      <c r="AR29" s="516">
        <f>AQ29/$B$29</f>
        <v>1.7373824395146815</v>
      </c>
      <c r="AS29" s="508"/>
      <c r="AT29" s="517">
        <f>AS29/$B$29</f>
        <v>0</v>
      </c>
      <c r="AU29" s="506"/>
      <c r="AV29" s="516">
        <f>AU29/$B$29</f>
        <v>0</v>
      </c>
      <c r="AW29" s="508"/>
      <c r="AX29" s="517">
        <f>AW29/$B$29</f>
        <v>0</v>
      </c>
      <c r="AY29" s="506"/>
      <c r="AZ29" s="516">
        <f>AY29/$B$29</f>
        <v>0</v>
      </c>
      <c r="BA29" s="508"/>
      <c r="BB29" s="517">
        <f>BA29/$B$29</f>
        <v>0</v>
      </c>
      <c r="BC29" s="506"/>
      <c r="BD29" s="516">
        <f>BC29/$B$29</f>
        <v>0</v>
      </c>
      <c r="BE29" s="508"/>
      <c r="BF29" s="517">
        <f>BE29/$B$29</f>
        <v>0</v>
      </c>
      <c r="BG29" s="506"/>
      <c r="BH29" s="516">
        <f>BG29/$B$29</f>
        <v>0</v>
      </c>
      <c r="BI29" s="163"/>
      <c r="BJ29" s="67"/>
      <c r="BK29" s="518" t="s">
        <v>40</v>
      </c>
      <c r="BL29" s="511"/>
      <c r="BM29" s="405">
        <f>BL29/$B$29</f>
        <v>0</v>
      </c>
      <c r="BN29" s="511"/>
      <c r="BO29" s="405">
        <f>BN29/$B$29</f>
        <v>0</v>
      </c>
      <c r="BP29" s="511"/>
      <c r="BQ29" s="405">
        <f>BP29/$B$29</f>
        <v>0</v>
      </c>
      <c r="BR29" s="511"/>
      <c r="BS29" s="405">
        <f>BR29/$B$29</f>
        <v>0</v>
      </c>
      <c r="BT29" s="511"/>
      <c r="BU29" s="405">
        <f>BT29/$B$29</f>
        <v>0</v>
      </c>
      <c r="BV29" s="511">
        <v>7.9</v>
      </c>
      <c r="BW29" s="405">
        <f>BV29/$B$29</f>
        <v>0.2835810180199584</v>
      </c>
      <c r="BX29" s="511"/>
      <c r="BY29" s="405">
        <f>BX29/$B$29</f>
        <v>0</v>
      </c>
      <c r="BZ29" s="511">
        <v>9.5</v>
      </c>
      <c r="CA29" s="405">
        <f>BZ29/$B$29</f>
        <v>0.34101514825184864</v>
      </c>
      <c r="CB29" s="511">
        <v>14.2</v>
      </c>
      <c r="CC29" s="405">
        <f>CB29/$B$29</f>
        <v>0.5097279058080264</v>
      </c>
      <c r="CD29" s="511"/>
      <c r="CE29" s="405">
        <f>CD29/$B$29</f>
        <v>0</v>
      </c>
      <c r="CF29" s="511">
        <v>14.1</v>
      </c>
      <c r="CG29" s="405">
        <f>CF29/$B$29</f>
        <v>0.5061382726685333</v>
      </c>
      <c r="CH29" s="511"/>
      <c r="CI29" s="405">
        <f>CH29/$B$29</f>
        <v>0</v>
      </c>
      <c r="CJ29" s="492"/>
      <c r="CK29" s="430">
        <f>CJ29/$B$29</f>
        <v>0</v>
      </c>
      <c r="CL29" s="512"/>
      <c r="CM29" s="395">
        <f>CL29/$B$29</f>
        <v>0</v>
      </c>
      <c r="CN29" s="512">
        <v>14.2</v>
      </c>
      <c r="CO29" s="405">
        <f>CN29/$B$29</f>
        <v>0.5097279058080264</v>
      </c>
      <c r="CP29" s="511"/>
      <c r="CQ29" s="405">
        <f>CP29/$B$29</f>
        <v>0</v>
      </c>
      <c r="CR29" s="511">
        <v>5.4</v>
      </c>
      <c r="CS29" s="405">
        <f>CR29/$B$29</f>
        <v>0.19384018953262977</v>
      </c>
      <c r="CT29" s="511">
        <v>8.6</v>
      </c>
      <c r="CU29" s="405">
        <f>CT29/$B$29</f>
        <v>0.30870844999641034</v>
      </c>
      <c r="CV29" s="511">
        <v>8</v>
      </c>
      <c r="CW29" s="405">
        <f>CV29/$B$29</f>
        <v>0.2871706511594515</v>
      </c>
      <c r="CX29" s="511"/>
      <c r="CY29" s="405">
        <f>CX29/$B$29</f>
        <v>0</v>
      </c>
      <c r="CZ29" s="511"/>
      <c r="DA29" s="405">
        <f>CZ29/$B$29</f>
        <v>0</v>
      </c>
      <c r="DB29" s="511"/>
      <c r="DC29" s="405">
        <f>DB29/$B$29</f>
        <v>0</v>
      </c>
      <c r="DD29" s="511"/>
      <c r="DE29" s="405">
        <f>DD29/$B$29</f>
        <v>0</v>
      </c>
      <c r="DF29" s="511"/>
      <c r="DG29" s="405">
        <f>DF29/$B$29</f>
        <v>0</v>
      </c>
      <c r="DH29" s="511"/>
      <c r="DI29" s="405">
        <f>DH29/$B$29</f>
        <v>0</v>
      </c>
      <c r="DJ29" s="511"/>
      <c r="DK29" s="405">
        <f>DJ29/$B$29</f>
        <v>0</v>
      </c>
      <c r="DL29" s="511"/>
      <c r="DM29" s="405">
        <f>DL29/$B$29</f>
        <v>0</v>
      </c>
      <c r="DN29" s="511"/>
      <c r="DO29" s="405">
        <f>DN29/$B$29</f>
        <v>0</v>
      </c>
      <c r="DP29" s="511"/>
      <c r="DQ29" s="405">
        <f>DP29/$B$29</f>
        <v>0</v>
      </c>
      <c r="DR29" s="440"/>
      <c r="DS29" s="395">
        <f>DR29/$B$29</f>
        <v>0</v>
      </c>
      <c r="DT29" s="519"/>
      <c r="DU29" s="516">
        <f>DT29/$B$29</f>
        <v>0</v>
      </c>
      <c r="DV29" s="519"/>
      <c r="DW29" s="516">
        <f>DV29/$B$29</f>
        <v>0</v>
      </c>
      <c r="DX29" s="519"/>
      <c r="DY29" s="516">
        <f>DX29/$B$29</f>
        <v>0</v>
      </c>
      <c r="DZ29" s="519"/>
      <c r="EA29" s="516">
        <f>DZ29/$B$29</f>
        <v>0</v>
      </c>
      <c r="EB29" s="519"/>
      <c r="EC29" s="516">
        <f>EB29/$B$29</f>
        <v>0</v>
      </c>
      <c r="ED29" s="519"/>
      <c r="EE29" s="516">
        <f>ED29/$B$29</f>
        <v>0</v>
      </c>
      <c r="EF29" s="519"/>
      <c r="EG29" s="516">
        <f>EF29/$B$29</f>
        <v>0</v>
      </c>
      <c r="EH29" s="519"/>
      <c r="EI29" s="516">
        <f>EH29/$B$29</f>
        <v>0</v>
      </c>
      <c r="EJ29" s="519"/>
      <c r="EK29" s="516">
        <f>EJ29/$B$29</f>
        <v>0</v>
      </c>
      <c r="EL29" s="519"/>
      <c r="EM29" s="516">
        <f>EL29/$B$29</f>
        <v>0</v>
      </c>
      <c r="EN29" s="519"/>
      <c r="EO29" s="516">
        <f>EN29/$B$29</f>
        <v>0</v>
      </c>
      <c r="EP29" s="437"/>
      <c r="EQ29" s="517">
        <f>EP29/$B$29</f>
        <v>0</v>
      </c>
      <c r="ER29" s="519"/>
      <c r="ES29" s="516">
        <f>ER29/$B$29</f>
        <v>0</v>
      </c>
      <c r="ET29" s="437"/>
      <c r="EU29" s="517">
        <f>ET29/$B$29</f>
        <v>0</v>
      </c>
      <c r="EV29" s="519"/>
      <c r="EW29" s="516">
        <f>EV29/$B$29</f>
        <v>0</v>
      </c>
      <c r="EX29" s="437"/>
      <c r="EY29" s="517">
        <f>EX29/$B$29</f>
        <v>0</v>
      </c>
      <c r="EZ29" s="519"/>
      <c r="FA29" s="516">
        <f>EZ29/$B$29</f>
        <v>0</v>
      </c>
      <c r="FB29" s="437"/>
      <c r="FC29" s="517">
        <f>FB29/$B$29</f>
        <v>0</v>
      </c>
      <c r="FD29" s="519"/>
      <c r="FE29" s="516">
        <f>FD29/$B$29</f>
        <v>0</v>
      </c>
      <c r="FF29" s="437"/>
      <c r="FG29" s="517">
        <f>FF29/$B$29</f>
        <v>0</v>
      </c>
      <c r="FH29" s="520"/>
      <c r="FI29" s="521">
        <f>FH29/$B$29</f>
        <v>0</v>
      </c>
      <c r="FJ29" s="437"/>
      <c r="FK29" s="517">
        <f>FJ29/$B$29</f>
        <v>0</v>
      </c>
      <c r="FL29" s="519"/>
      <c r="FM29" s="516">
        <f>FL29/$B$29</f>
        <v>0</v>
      </c>
      <c r="FN29" s="437"/>
      <c r="FO29" s="517">
        <f>FN29/$B$29</f>
        <v>0</v>
      </c>
      <c r="FP29" s="520"/>
      <c r="FQ29" s="521">
        <f>FP29/$B$29</f>
        <v>0</v>
      </c>
      <c r="FR29" s="437"/>
      <c r="FS29" s="517">
        <f>FR29/$B$29</f>
        <v>0</v>
      </c>
      <c r="FT29" s="519"/>
      <c r="FU29" s="516">
        <f>FT29/$B$29</f>
        <v>0</v>
      </c>
      <c r="FV29" s="437"/>
      <c r="FW29" s="517">
        <f>FV29/$B$29</f>
        <v>0</v>
      </c>
      <c r="FX29" s="519"/>
      <c r="FY29" s="516">
        <f>FX29/$B$29</f>
        <v>0</v>
      </c>
      <c r="FZ29" s="437"/>
      <c r="GA29" s="84">
        <f>FZ29/$B$29</f>
        <v>0</v>
      </c>
      <c r="GB29" s="83" t="s">
        <v>40</v>
      </c>
      <c r="GC29" s="74"/>
      <c r="GD29" s="142"/>
    </row>
    <row r="30" spans="1:186" ht="20.25">
      <c r="A30" s="25" t="s">
        <v>41</v>
      </c>
      <c r="B30" s="102">
        <v>28.604</v>
      </c>
      <c r="C30" s="83" t="s">
        <v>41</v>
      </c>
      <c r="D30" s="80">
        <f>CALCULATOR!F31</f>
        <v>0</v>
      </c>
      <c r="E30" s="84">
        <f>D30/$B$30</f>
        <v>0</v>
      </c>
      <c r="F30" s="83" t="s">
        <v>41</v>
      </c>
      <c r="G30" s="505"/>
      <c r="H30" s="405">
        <f>G30/$B$30</f>
        <v>0</v>
      </c>
      <c r="I30" s="505"/>
      <c r="J30" s="405">
        <f>I30/$B$30</f>
        <v>0</v>
      </c>
      <c r="K30" s="505"/>
      <c r="L30" s="405">
        <f>K30/$B$30</f>
        <v>0</v>
      </c>
      <c r="M30" s="505"/>
      <c r="N30" s="405">
        <f>M30/$B$30</f>
        <v>0</v>
      </c>
      <c r="O30" s="505"/>
      <c r="P30" s="405">
        <f>O30/$B$30</f>
        <v>0</v>
      </c>
      <c r="Q30" s="505">
        <v>17.3</v>
      </c>
      <c r="R30" s="405">
        <f>Q30/$B$30</f>
        <v>0.6048105160117466</v>
      </c>
      <c r="S30" s="505"/>
      <c r="T30" s="405">
        <f>S30/$B$30</f>
        <v>0</v>
      </c>
      <c r="U30" s="505"/>
      <c r="V30" s="405">
        <f>U30/$B$30</f>
        <v>0</v>
      </c>
      <c r="W30" s="505"/>
      <c r="X30" s="405">
        <f>W30/$B$30</f>
        <v>0</v>
      </c>
      <c r="Y30" s="505"/>
      <c r="Z30" s="405">
        <f>Y30/$B$30</f>
        <v>0</v>
      </c>
      <c r="AA30" s="505"/>
      <c r="AB30" s="405">
        <f>AA30/$B$30</f>
        <v>0</v>
      </c>
      <c r="AC30" s="505">
        <v>44.3</v>
      </c>
      <c r="AD30" s="405">
        <f>AC30/$B$30</f>
        <v>1.5487344427352818</v>
      </c>
      <c r="AE30" s="505"/>
      <c r="AF30" s="405">
        <f>AE30/$B$30</f>
        <v>0</v>
      </c>
      <c r="AG30" s="505">
        <v>184.3</v>
      </c>
      <c r="AH30" s="395">
        <f>AG30/$B$30</f>
        <v>6.443154803523983</v>
      </c>
      <c r="AI30" s="506">
        <v>1</v>
      </c>
      <c r="AJ30" s="516">
        <f>AI30/$B$30</f>
        <v>0.03496014543420501</v>
      </c>
      <c r="AK30" s="506"/>
      <c r="AL30" s="516">
        <f>AK30/$B$30</f>
        <v>0</v>
      </c>
      <c r="AM30" s="506"/>
      <c r="AN30" s="516">
        <f>AM30/$B$30</f>
        <v>0</v>
      </c>
      <c r="AO30" s="508"/>
      <c r="AP30" s="517">
        <f>AO30/$B$30</f>
        <v>0</v>
      </c>
      <c r="AQ30" s="506">
        <v>23.4</v>
      </c>
      <c r="AR30" s="516">
        <f>AQ30/$B$30</f>
        <v>0.8180674031603972</v>
      </c>
      <c r="AS30" s="508"/>
      <c r="AT30" s="517">
        <f>AS30/$B$30</f>
        <v>0</v>
      </c>
      <c r="AU30" s="506"/>
      <c r="AV30" s="516">
        <f>AU30/$B$30</f>
        <v>0</v>
      </c>
      <c r="AW30" s="508"/>
      <c r="AX30" s="517">
        <f>AW30/$B$30</f>
        <v>0</v>
      </c>
      <c r="AY30" s="506"/>
      <c r="AZ30" s="516">
        <f>AY30/$B$30</f>
        <v>0</v>
      </c>
      <c r="BA30" s="508"/>
      <c r="BB30" s="517">
        <f>BA30/$B$30</f>
        <v>0</v>
      </c>
      <c r="BC30" s="506"/>
      <c r="BD30" s="516">
        <f>BC30/$B$30</f>
        <v>0</v>
      </c>
      <c r="BE30" s="508"/>
      <c r="BF30" s="517">
        <f>BE30/$B$30</f>
        <v>0</v>
      </c>
      <c r="BG30" s="506"/>
      <c r="BH30" s="516">
        <f>BG30/$B$30</f>
        <v>0</v>
      </c>
      <c r="BI30" s="163"/>
      <c r="BJ30" s="67"/>
      <c r="BK30" s="518" t="s">
        <v>41</v>
      </c>
      <c r="BL30" s="511"/>
      <c r="BM30" s="405">
        <f>BL30/$B$30</f>
        <v>0</v>
      </c>
      <c r="BN30" s="511"/>
      <c r="BO30" s="405">
        <f>BN30/$B$30</f>
        <v>0</v>
      </c>
      <c r="BP30" s="511"/>
      <c r="BQ30" s="405">
        <f>BP30/$B$30</f>
        <v>0</v>
      </c>
      <c r="BR30" s="511"/>
      <c r="BS30" s="405">
        <f>BR30/$B$30</f>
        <v>0</v>
      </c>
      <c r="BT30" s="511"/>
      <c r="BU30" s="405">
        <f>BT30/$B$30</f>
        <v>0</v>
      </c>
      <c r="BV30" s="511"/>
      <c r="BW30" s="405">
        <f>BV30/$B$30</f>
        <v>0</v>
      </c>
      <c r="BX30" s="511"/>
      <c r="BY30" s="405">
        <f>BX30/$B$30</f>
        <v>0</v>
      </c>
      <c r="BZ30" s="511"/>
      <c r="CA30" s="405">
        <f>BZ30/$B$30</f>
        <v>0</v>
      </c>
      <c r="CB30" s="511">
        <v>4.7</v>
      </c>
      <c r="CC30" s="405">
        <f>CB30/$B$30</f>
        <v>0.16431268354076353</v>
      </c>
      <c r="CD30" s="511"/>
      <c r="CE30" s="405">
        <f>CD30/$B$30</f>
        <v>0</v>
      </c>
      <c r="CF30" s="511"/>
      <c r="CG30" s="405">
        <f>CF30/$B$30</f>
        <v>0</v>
      </c>
      <c r="CH30" s="511"/>
      <c r="CI30" s="405">
        <f>CH30/$B$30</f>
        <v>0</v>
      </c>
      <c r="CJ30" s="492"/>
      <c r="CK30" s="430">
        <f>CJ30/$B$30</f>
        <v>0</v>
      </c>
      <c r="CL30" s="512"/>
      <c r="CM30" s="395">
        <f>CL30/$B$30</f>
        <v>0</v>
      </c>
      <c r="CN30" s="512"/>
      <c r="CO30" s="405">
        <f>CN30/$B$30</f>
        <v>0</v>
      </c>
      <c r="CP30" s="511"/>
      <c r="CQ30" s="405">
        <f>CP30/$B$30</f>
        <v>0</v>
      </c>
      <c r="CR30" s="511"/>
      <c r="CS30" s="405">
        <f>CR30/$B$30</f>
        <v>0</v>
      </c>
      <c r="CT30" s="511"/>
      <c r="CU30" s="405">
        <f>CT30/$B$30</f>
        <v>0</v>
      </c>
      <c r="CV30" s="511"/>
      <c r="CW30" s="405">
        <f>CV30/$B$30</f>
        <v>0</v>
      </c>
      <c r="CX30" s="511"/>
      <c r="CY30" s="405">
        <f>CX30/$B$30</f>
        <v>0</v>
      </c>
      <c r="CZ30" s="511"/>
      <c r="DA30" s="405">
        <f>CZ30/$B$30</f>
        <v>0</v>
      </c>
      <c r="DB30" s="511"/>
      <c r="DC30" s="405">
        <f>DB30/$B$30</f>
        <v>0</v>
      </c>
      <c r="DD30" s="511"/>
      <c r="DE30" s="405">
        <f>DD30/$B$30</f>
        <v>0</v>
      </c>
      <c r="DF30" s="511"/>
      <c r="DG30" s="405">
        <f>DF30/$B$30</f>
        <v>0</v>
      </c>
      <c r="DH30" s="511"/>
      <c r="DI30" s="405">
        <f>DH30/$B$30</f>
        <v>0</v>
      </c>
      <c r="DJ30" s="511"/>
      <c r="DK30" s="405">
        <f>DJ30/$B$30</f>
        <v>0</v>
      </c>
      <c r="DL30" s="511"/>
      <c r="DM30" s="405">
        <f>DL30/$B$30</f>
        <v>0</v>
      </c>
      <c r="DN30" s="511"/>
      <c r="DO30" s="405">
        <f>DN30/$B$30</f>
        <v>0</v>
      </c>
      <c r="DP30" s="511"/>
      <c r="DQ30" s="405">
        <f>DP30/$B$30</f>
        <v>0</v>
      </c>
      <c r="DR30" s="440"/>
      <c r="DS30" s="395">
        <f>DR30/$B$30</f>
        <v>0</v>
      </c>
      <c r="DT30" s="519">
        <v>58.5</v>
      </c>
      <c r="DU30" s="516">
        <f>DT30/$B$30</f>
        <v>2.045168507900993</v>
      </c>
      <c r="DV30" s="519"/>
      <c r="DW30" s="516">
        <f>DV30/$B$30</f>
        <v>0</v>
      </c>
      <c r="DX30" s="519"/>
      <c r="DY30" s="516">
        <f>DX30/$B$30</f>
        <v>0</v>
      </c>
      <c r="DZ30" s="519"/>
      <c r="EA30" s="516">
        <f>DZ30/$B$30</f>
        <v>0</v>
      </c>
      <c r="EB30" s="519"/>
      <c r="EC30" s="516">
        <f>EB30/$B$30</f>
        <v>0</v>
      </c>
      <c r="ED30" s="519"/>
      <c r="EE30" s="516">
        <f>ED30/$B$30</f>
        <v>0</v>
      </c>
      <c r="EF30" s="519"/>
      <c r="EG30" s="516">
        <f>EF30/$B$30</f>
        <v>0</v>
      </c>
      <c r="EH30" s="519">
        <v>169.7</v>
      </c>
      <c r="EI30" s="516">
        <f>EH30/$B$30</f>
        <v>5.93273668018459</v>
      </c>
      <c r="EJ30" s="519"/>
      <c r="EK30" s="516">
        <f>EJ30/$B$30</f>
        <v>0</v>
      </c>
      <c r="EL30" s="519"/>
      <c r="EM30" s="516">
        <f>EL30/$B$30</f>
        <v>0</v>
      </c>
      <c r="EN30" s="519"/>
      <c r="EO30" s="516">
        <f>EN30/$B$30</f>
        <v>0</v>
      </c>
      <c r="EP30" s="437"/>
      <c r="EQ30" s="517">
        <f>EP30/$B$30</f>
        <v>0</v>
      </c>
      <c r="ER30" s="519"/>
      <c r="ES30" s="516">
        <f>ER30/$B$30</f>
        <v>0</v>
      </c>
      <c r="ET30" s="437"/>
      <c r="EU30" s="517">
        <f>ET30/$B$30</f>
        <v>0</v>
      </c>
      <c r="EV30" s="519"/>
      <c r="EW30" s="516">
        <f>EV30/$B$30</f>
        <v>0</v>
      </c>
      <c r="EX30" s="437"/>
      <c r="EY30" s="517">
        <f>EX30/$B$30</f>
        <v>0</v>
      </c>
      <c r="EZ30" s="519"/>
      <c r="FA30" s="516">
        <f>EZ30/$B$30</f>
        <v>0</v>
      </c>
      <c r="FB30" s="437"/>
      <c r="FC30" s="517">
        <f>FB30/$B$30</f>
        <v>0</v>
      </c>
      <c r="FD30" s="519"/>
      <c r="FE30" s="516">
        <f>FD30/$B$30</f>
        <v>0</v>
      </c>
      <c r="FF30" s="437"/>
      <c r="FG30" s="517">
        <f>FF30/$B$30</f>
        <v>0</v>
      </c>
      <c r="FH30" s="520"/>
      <c r="FI30" s="521">
        <f>FH30/$B$30</f>
        <v>0</v>
      </c>
      <c r="FJ30" s="437"/>
      <c r="FK30" s="517">
        <f>FJ30/$B$30</f>
        <v>0</v>
      </c>
      <c r="FL30" s="519"/>
      <c r="FM30" s="516">
        <f>FL30/$B$30</f>
        <v>0</v>
      </c>
      <c r="FN30" s="437"/>
      <c r="FO30" s="517">
        <f>FN30/$B$30</f>
        <v>0</v>
      </c>
      <c r="FP30" s="520"/>
      <c r="FQ30" s="521">
        <f>FP30/$B$30</f>
        <v>0</v>
      </c>
      <c r="FR30" s="437"/>
      <c r="FS30" s="517">
        <f>FR30/$B$30</f>
        <v>0</v>
      </c>
      <c r="FT30" s="519"/>
      <c r="FU30" s="516">
        <f>FT30/$B$30</f>
        <v>0</v>
      </c>
      <c r="FV30" s="437"/>
      <c r="FW30" s="517">
        <f>FV30/$B$30</f>
        <v>0</v>
      </c>
      <c r="FX30" s="519"/>
      <c r="FY30" s="516">
        <f>FX30/$B$30</f>
        <v>0</v>
      </c>
      <c r="FZ30" s="437"/>
      <c r="GA30" s="84">
        <f>FZ30/$B$30</f>
        <v>0</v>
      </c>
      <c r="GB30" s="83" t="s">
        <v>41</v>
      </c>
      <c r="GC30" s="74"/>
      <c r="GD30" s="142"/>
    </row>
    <row r="31" spans="1:186" ht="20.25">
      <c r="A31" s="26" t="s">
        <v>20</v>
      </c>
      <c r="B31" s="102">
        <v>24.395</v>
      </c>
      <c r="C31" s="83" t="s">
        <v>20</v>
      </c>
      <c r="D31" s="80">
        <f>CALCULATOR!F32</f>
        <v>0</v>
      </c>
      <c r="E31" s="85">
        <f>D31/$B$31</f>
        <v>0</v>
      </c>
      <c r="F31" s="83" t="s">
        <v>20</v>
      </c>
      <c r="G31" s="505"/>
      <c r="H31" s="405">
        <f>G31/$B$31</f>
        <v>0</v>
      </c>
      <c r="I31" s="505"/>
      <c r="J31" s="405">
        <f>I31/$B$31</f>
        <v>0</v>
      </c>
      <c r="K31" s="505"/>
      <c r="L31" s="405">
        <f>K31/$B$31</f>
        <v>0</v>
      </c>
      <c r="M31" s="505"/>
      <c r="N31" s="405">
        <f>M31/$B$31</f>
        <v>0</v>
      </c>
      <c r="O31" s="505"/>
      <c r="P31" s="405">
        <f>O31/$B$31</f>
        <v>0</v>
      </c>
      <c r="Q31" s="505"/>
      <c r="R31" s="405">
        <f>Q31/$B$31</f>
        <v>0</v>
      </c>
      <c r="S31" s="505"/>
      <c r="T31" s="405">
        <f>S31/$B$31</f>
        <v>0</v>
      </c>
      <c r="U31" s="505"/>
      <c r="V31" s="405">
        <f>U31/$B$31</f>
        <v>0</v>
      </c>
      <c r="W31" s="505"/>
      <c r="X31" s="405">
        <f>W31/$B$31</f>
        <v>0</v>
      </c>
      <c r="Y31" s="505"/>
      <c r="Z31" s="405">
        <f>Y31/$B$31</f>
        <v>0</v>
      </c>
      <c r="AA31" s="505"/>
      <c r="AB31" s="405">
        <f>AA31/$B$31</f>
        <v>0</v>
      </c>
      <c r="AC31" s="505"/>
      <c r="AD31" s="405">
        <f>AC31/$B$31</f>
        <v>0</v>
      </c>
      <c r="AE31" s="505"/>
      <c r="AF31" s="405">
        <f>AE31/$B$31</f>
        <v>0</v>
      </c>
      <c r="AG31" s="505"/>
      <c r="AH31" s="395">
        <f>AG31/$B$31</f>
        <v>0</v>
      </c>
      <c r="AI31" s="506"/>
      <c r="AJ31" s="522">
        <f>AI31/$B$31</f>
        <v>0</v>
      </c>
      <c r="AK31" s="506"/>
      <c r="AL31" s="522">
        <f>AK31/$B$31</f>
        <v>0</v>
      </c>
      <c r="AM31" s="506"/>
      <c r="AN31" s="522">
        <f>AM31/$B$31</f>
        <v>0</v>
      </c>
      <c r="AO31" s="508"/>
      <c r="AP31" s="523">
        <f>AO31/$B$31</f>
        <v>0</v>
      </c>
      <c r="AQ31" s="506"/>
      <c r="AR31" s="522">
        <f>AQ31/$B$31</f>
        <v>0</v>
      </c>
      <c r="AS31" s="508"/>
      <c r="AT31" s="523">
        <f>AS31/$B$31</f>
        <v>0</v>
      </c>
      <c r="AU31" s="506"/>
      <c r="AV31" s="522">
        <f>AU31/$B$31</f>
        <v>0</v>
      </c>
      <c r="AW31" s="508"/>
      <c r="AX31" s="523">
        <f>AW31/$B$31</f>
        <v>0</v>
      </c>
      <c r="AY31" s="506"/>
      <c r="AZ31" s="522">
        <f>AY31/$B$31</f>
        <v>0</v>
      </c>
      <c r="BA31" s="508"/>
      <c r="BB31" s="523">
        <f>BA31/$B$31</f>
        <v>0</v>
      </c>
      <c r="BC31" s="506"/>
      <c r="BD31" s="522">
        <f>BC31/$B$31</f>
        <v>0</v>
      </c>
      <c r="BE31" s="508"/>
      <c r="BF31" s="523">
        <f>BE31/$B$31</f>
        <v>0</v>
      </c>
      <c r="BG31" s="506"/>
      <c r="BH31" s="522">
        <f>BG31/$B$31</f>
        <v>0</v>
      </c>
      <c r="BI31" s="163"/>
      <c r="BJ31" s="67"/>
      <c r="BK31" s="518" t="s">
        <v>20</v>
      </c>
      <c r="BL31" s="511"/>
      <c r="BM31" s="405">
        <f>BL31/$B$31</f>
        <v>0</v>
      </c>
      <c r="BN31" s="511"/>
      <c r="BO31" s="405">
        <f>BN31/$B$31</f>
        <v>0</v>
      </c>
      <c r="BP31" s="511"/>
      <c r="BQ31" s="405">
        <f>BP31/$B$31</f>
        <v>0</v>
      </c>
      <c r="BR31" s="511"/>
      <c r="BS31" s="405">
        <f>BR31/$B$31</f>
        <v>0</v>
      </c>
      <c r="BT31" s="511"/>
      <c r="BU31" s="405">
        <f>BT31/$B$31</f>
        <v>0</v>
      </c>
      <c r="BV31" s="511"/>
      <c r="BW31" s="405">
        <f>BV31/$B$31</f>
        <v>0</v>
      </c>
      <c r="BX31" s="511"/>
      <c r="BY31" s="405">
        <f>BX31/$B$31</f>
        <v>0</v>
      </c>
      <c r="BZ31" s="511"/>
      <c r="CA31" s="405">
        <f>BZ31/$B$31</f>
        <v>0</v>
      </c>
      <c r="CB31" s="511"/>
      <c r="CC31" s="405">
        <f>CB31/$B$31</f>
        <v>0</v>
      </c>
      <c r="CD31" s="511"/>
      <c r="CE31" s="405">
        <f>CD31/$B$31</f>
        <v>0</v>
      </c>
      <c r="CF31" s="511"/>
      <c r="CG31" s="405">
        <f>CF31/$B$31</f>
        <v>0</v>
      </c>
      <c r="CH31" s="511"/>
      <c r="CI31" s="405">
        <f>CH31/$B$31</f>
        <v>0</v>
      </c>
      <c r="CJ31" s="492"/>
      <c r="CK31" s="430">
        <f>CJ31/$B$31</f>
        <v>0</v>
      </c>
      <c r="CL31" s="512"/>
      <c r="CM31" s="395">
        <f>CL31/$B$31</f>
        <v>0</v>
      </c>
      <c r="CN31" s="512"/>
      <c r="CO31" s="405">
        <f>CN31/$B$31</f>
        <v>0</v>
      </c>
      <c r="CP31" s="511"/>
      <c r="CQ31" s="405">
        <f>CP31/$B$31</f>
        <v>0</v>
      </c>
      <c r="CR31" s="511"/>
      <c r="CS31" s="405">
        <f>CR31/$B$31</f>
        <v>0</v>
      </c>
      <c r="CT31" s="511"/>
      <c r="CU31" s="405">
        <f>CT31/$B$31</f>
        <v>0</v>
      </c>
      <c r="CV31" s="511"/>
      <c r="CW31" s="405">
        <f>CV31/$B$31</f>
        <v>0</v>
      </c>
      <c r="CX31" s="511"/>
      <c r="CY31" s="405">
        <f>CX31/$B$31</f>
        <v>0</v>
      </c>
      <c r="CZ31" s="511"/>
      <c r="DA31" s="405">
        <f>CZ31/$B$31</f>
        <v>0</v>
      </c>
      <c r="DB31" s="511"/>
      <c r="DC31" s="405">
        <f>DB31/$B$31</f>
        <v>0</v>
      </c>
      <c r="DD31" s="511"/>
      <c r="DE31" s="405">
        <f>DD31/$B$31</f>
        <v>0</v>
      </c>
      <c r="DF31" s="511"/>
      <c r="DG31" s="405">
        <f>DF31/$B$31</f>
        <v>0</v>
      </c>
      <c r="DH31" s="511"/>
      <c r="DI31" s="405">
        <f>DH31/$B$31</f>
        <v>0</v>
      </c>
      <c r="DJ31" s="511"/>
      <c r="DK31" s="405">
        <f>DJ31/$B$31</f>
        <v>0</v>
      </c>
      <c r="DL31" s="511"/>
      <c r="DM31" s="405">
        <f>DL31/$B$31</f>
        <v>0</v>
      </c>
      <c r="DN31" s="511"/>
      <c r="DO31" s="405">
        <f>DN31/$B$31</f>
        <v>0</v>
      </c>
      <c r="DP31" s="511"/>
      <c r="DQ31" s="405">
        <f>DP31/$B$31</f>
        <v>0</v>
      </c>
      <c r="DR31" s="440"/>
      <c r="DS31" s="395">
        <f>DR31/$B$31</f>
        <v>0</v>
      </c>
      <c r="DT31" s="524"/>
      <c r="DU31" s="522">
        <f>DT31/$B$31</f>
        <v>0</v>
      </c>
      <c r="DV31" s="524"/>
      <c r="DW31" s="522">
        <f>DV31/$B$31</f>
        <v>0</v>
      </c>
      <c r="DX31" s="524"/>
      <c r="DY31" s="522">
        <f>DX31/$B$31</f>
        <v>0</v>
      </c>
      <c r="DZ31" s="524"/>
      <c r="EA31" s="522">
        <f>DZ31/$B$31</f>
        <v>0</v>
      </c>
      <c r="EB31" s="524"/>
      <c r="EC31" s="522">
        <f>EB31/$B$31</f>
        <v>0</v>
      </c>
      <c r="ED31" s="524"/>
      <c r="EE31" s="522">
        <f>ED31/$B$31</f>
        <v>0</v>
      </c>
      <c r="EF31" s="524"/>
      <c r="EG31" s="522">
        <f>EF31/$B$31</f>
        <v>0</v>
      </c>
      <c r="EH31" s="524"/>
      <c r="EI31" s="522">
        <f>EH31/$B$31</f>
        <v>0</v>
      </c>
      <c r="EJ31" s="524"/>
      <c r="EK31" s="522">
        <f>EJ31/$B$31</f>
        <v>0</v>
      </c>
      <c r="EL31" s="524"/>
      <c r="EM31" s="522">
        <f>EL31/$B$31</f>
        <v>0</v>
      </c>
      <c r="EN31" s="524"/>
      <c r="EO31" s="522">
        <f>EN31/$B$31</f>
        <v>0</v>
      </c>
      <c r="EP31" s="438"/>
      <c r="EQ31" s="523">
        <f>EP31/$B$31</f>
        <v>0</v>
      </c>
      <c r="ER31" s="524"/>
      <c r="ES31" s="522">
        <f>ER31/$B$31</f>
        <v>0</v>
      </c>
      <c r="ET31" s="438"/>
      <c r="EU31" s="523">
        <f>ET31/$B$31</f>
        <v>0</v>
      </c>
      <c r="EV31" s="524"/>
      <c r="EW31" s="522">
        <f>EV31/$B$31</f>
        <v>0</v>
      </c>
      <c r="EX31" s="438"/>
      <c r="EY31" s="523">
        <f>EX31/$B$31</f>
        <v>0</v>
      </c>
      <c r="EZ31" s="524"/>
      <c r="FA31" s="522">
        <f>EZ31/$B$31</f>
        <v>0</v>
      </c>
      <c r="FB31" s="438"/>
      <c r="FC31" s="523">
        <f>FB31/$B$31</f>
        <v>0</v>
      </c>
      <c r="FD31" s="524"/>
      <c r="FE31" s="522">
        <f>FD31/$B$31</f>
        <v>0</v>
      </c>
      <c r="FF31" s="438"/>
      <c r="FG31" s="523">
        <f>FF31/$B$31</f>
        <v>0</v>
      </c>
      <c r="FH31" s="525"/>
      <c r="FI31" s="526">
        <f>FH31/$B$31</f>
        <v>0</v>
      </c>
      <c r="FJ31" s="438"/>
      <c r="FK31" s="523">
        <f>FJ31/$B$31</f>
        <v>0</v>
      </c>
      <c r="FL31" s="524"/>
      <c r="FM31" s="522">
        <f>FL31/$B$31</f>
        <v>0</v>
      </c>
      <c r="FN31" s="438"/>
      <c r="FO31" s="523">
        <f>FN31/$B$31</f>
        <v>0</v>
      </c>
      <c r="FP31" s="525"/>
      <c r="FQ31" s="526">
        <f>FP31/$B$31</f>
        <v>0</v>
      </c>
      <c r="FR31" s="438"/>
      <c r="FS31" s="523">
        <f>FR31/$B$31</f>
        <v>0</v>
      </c>
      <c r="FT31" s="524"/>
      <c r="FU31" s="522">
        <f>FT31/$B$31</f>
        <v>0</v>
      </c>
      <c r="FV31" s="438"/>
      <c r="FW31" s="523">
        <f>FV31/$B$31</f>
        <v>0</v>
      </c>
      <c r="FX31" s="524"/>
      <c r="FY31" s="522">
        <f>FX31/$B$31</f>
        <v>0</v>
      </c>
      <c r="FZ31" s="438"/>
      <c r="GA31" s="85">
        <f>FZ31/$B$31</f>
        <v>0</v>
      </c>
      <c r="GB31" s="83" t="s">
        <v>20</v>
      </c>
      <c r="GC31" s="74"/>
      <c r="GD31" s="142"/>
    </row>
    <row r="32" spans="3:186" ht="20.25">
      <c r="C32" s="86" t="s">
        <v>49</v>
      </c>
      <c r="D32" s="87" t="s">
        <v>34</v>
      </c>
      <c r="E32" s="77" t="s">
        <v>50</v>
      </c>
      <c r="F32" s="86" t="s">
        <v>49</v>
      </c>
      <c r="G32" s="527" t="s">
        <v>34</v>
      </c>
      <c r="H32" s="476" t="s">
        <v>50</v>
      </c>
      <c r="I32" s="527" t="s">
        <v>34</v>
      </c>
      <c r="J32" s="476" t="s">
        <v>50</v>
      </c>
      <c r="K32" s="527" t="s">
        <v>34</v>
      </c>
      <c r="L32" s="476" t="s">
        <v>50</v>
      </c>
      <c r="M32" s="527" t="s">
        <v>34</v>
      </c>
      <c r="N32" s="476" t="s">
        <v>50</v>
      </c>
      <c r="O32" s="527" t="s">
        <v>34</v>
      </c>
      <c r="P32" s="476" t="s">
        <v>50</v>
      </c>
      <c r="Q32" s="527" t="s">
        <v>34</v>
      </c>
      <c r="R32" s="476" t="s">
        <v>50</v>
      </c>
      <c r="S32" s="527" t="s">
        <v>34</v>
      </c>
      <c r="T32" s="476" t="s">
        <v>50</v>
      </c>
      <c r="U32" s="527" t="s">
        <v>34</v>
      </c>
      <c r="V32" s="476" t="s">
        <v>50</v>
      </c>
      <c r="W32" s="527" t="s">
        <v>34</v>
      </c>
      <c r="X32" s="476" t="s">
        <v>50</v>
      </c>
      <c r="Y32" s="527" t="s">
        <v>34</v>
      </c>
      <c r="Z32" s="476" t="s">
        <v>50</v>
      </c>
      <c r="AA32" s="527" t="s">
        <v>34</v>
      </c>
      <c r="AB32" s="476" t="s">
        <v>50</v>
      </c>
      <c r="AC32" s="527" t="s">
        <v>34</v>
      </c>
      <c r="AD32" s="476" t="s">
        <v>50</v>
      </c>
      <c r="AE32" s="527" t="s">
        <v>34</v>
      </c>
      <c r="AF32" s="476" t="s">
        <v>50</v>
      </c>
      <c r="AG32" s="527" t="s">
        <v>34</v>
      </c>
      <c r="AH32" s="477" t="s">
        <v>50</v>
      </c>
      <c r="AI32" s="527" t="s">
        <v>34</v>
      </c>
      <c r="AJ32" s="528" t="s">
        <v>50</v>
      </c>
      <c r="AK32" s="527" t="s">
        <v>34</v>
      </c>
      <c r="AL32" s="528" t="s">
        <v>50</v>
      </c>
      <c r="AM32" s="527" t="s">
        <v>34</v>
      </c>
      <c r="AN32" s="528" t="s">
        <v>50</v>
      </c>
      <c r="AO32" s="529" t="s">
        <v>34</v>
      </c>
      <c r="AP32" s="530" t="s">
        <v>50</v>
      </c>
      <c r="AQ32" s="527" t="s">
        <v>34</v>
      </c>
      <c r="AR32" s="528" t="s">
        <v>50</v>
      </c>
      <c r="AS32" s="529" t="s">
        <v>34</v>
      </c>
      <c r="AT32" s="530" t="s">
        <v>50</v>
      </c>
      <c r="AU32" s="527" t="s">
        <v>34</v>
      </c>
      <c r="AV32" s="528" t="s">
        <v>50</v>
      </c>
      <c r="AW32" s="529" t="s">
        <v>34</v>
      </c>
      <c r="AX32" s="530" t="s">
        <v>50</v>
      </c>
      <c r="AY32" s="527" t="s">
        <v>34</v>
      </c>
      <c r="AZ32" s="528" t="s">
        <v>50</v>
      </c>
      <c r="BA32" s="529" t="s">
        <v>34</v>
      </c>
      <c r="BB32" s="530" t="s">
        <v>50</v>
      </c>
      <c r="BC32" s="527" t="s">
        <v>34</v>
      </c>
      <c r="BD32" s="528" t="s">
        <v>50</v>
      </c>
      <c r="BE32" s="529" t="s">
        <v>34</v>
      </c>
      <c r="BF32" s="530" t="s">
        <v>50</v>
      </c>
      <c r="BG32" s="527" t="s">
        <v>34</v>
      </c>
      <c r="BH32" s="528" t="s">
        <v>50</v>
      </c>
      <c r="BI32" s="163"/>
      <c r="BJ32" s="67"/>
      <c r="BK32" s="531" t="s">
        <v>49</v>
      </c>
      <c r="BL32" s="532" t="s">
        <v>34</v>
      </c>
      <c r="BM32" s="476" t="s">
        <v>50</v>
      </c>
      <c r="BN32" s="532" t="s">
        <v>34</v>
      </c>
      <c r="BO32" s="476" t="s">
        <v>50</v>
      </c>
      <c r="BP32" s="532" t="s">
        <v>34</v>
      </c>
      <c r="BQ32" s="476" t="s">
        <v>50</v>
      </c>
      <c r="BR32" s="532" t="s">
        <v>34</v>
      </c>
      <c r="BS32" s="476" t="s">
        <v>50</v>
      </c>
      <c r="BT32" s="532" t="s">
        <v>34</v>
      </c>
      <c r="BU32" s="476" t="s">
        <v>50</v>
      </c>
      <c r="BV32" s="532" t="s">
        <v>34</v>
      </c>
      <c r="BW32" s="476" t="s">
        <v>50</v>
      </c>
      <c r="BX32" s="532" t="s">
        <v>34</v>
      </c>
      <c r="BY32" s="476" t="s">
        <v>50</v>
      </c>
      <c r="BZ32" s="532" t="s">
        <v>34</v>
      </c>
      <c r="CA32" s="476" t="s">
        <v>50</v>
      </c>
      <c r="CB32" s="532" t="s">
        <v>34</v>
      </c>
      <c r="CC32" s="476" t="s">
        <v>50</v>
      </c>
      <c r="CD32" s="532" t="s">
        <v>34</v>
      </c>
      <c r="CE32" s="476" t="s">
        <v>50</v>
      </c>
      <c r="CF32" s="532" t="s">
        <v>34</v>
      </c>
      <c r="CG32" s="476" t="s">
        <v>50</v>
      </c>
      <c r="CH32" s="532" t="s">
        <v>34</v>
      </c>
      <c r="CI32" s="476" t="s">
        <v>50</v>
      </c>
      <c r="CJ32" s="480" t="s">
        <v>34</v>
      </c>
      <c r="CK32" s="481" t="s">
        <v>50</v>
      </c>
      <c r="CL32" s="533" t="s">
        <v>34</v>
      </c>
      <c r="CM32" s="477" t="s">
        <v>50</v>
      </c>
      <c r="CN32" s="533" t="s">
        <v>34</v>
      </c>
      <c r="CO32" s="476" t="s">
        <v>50</v>
      </c>
      <c r="CP32" s="532" t="s">
        <v>34</v>
      </c>
      <c r="CQ32" s="476" t="s">
        <v>50</v>
      </c>
      <c r="CR32" s="532" t="s">
        <v>34</v>
      </c>
      <c r="CS32" s="476" t="s">
        <v>50</v>
      </c>
      <c r="CT32" s="532" t="s">
        <v>34</v>
      </c>
      <c r="CU32" s="476" t="s">
        <v>50</v>
      </c>
      <c r="CV32" s="532" t="s">
        <v>34</v>
      </c>
      <c r="CW32" s="476" t="s">
        <v>50</v>
      </c>
      <c r="CX32" s="532" t="s">
        <v>34</v>
      </c>
      <c r="CY32" s="476" t="s">
        <v>50</v>
      </c>
      <c r="CZ32" s="532" t="s">
        <v>34</v>
      </c>
      <c r="DA32" s="476" t="s">
        <v>50</v>
      </c>
      <c r="DB32" s="532" t="s">
        <v>34</v>
      </c>
      <c r="DC32" s="476" t="s">
        <v>50</v>
      </c>
      <c r="DD32" s="532" t="s">
        <v>34</v>
      </c>
      <c r="DE32" s="476" t="s">
        <v>50</v>
      </c>
      <c r="DF32" s="532" t="s">
        <v>34</v>
      </c>
      <c r="DG32" s="476" t="s">
        <v>50</v>
      </c>
      <c r="DH32" s="532" t="s">
        <v>34</v>
      </c>
      <c r="DI32" s="476" t="s">
        <v>50</v>
      </c>
      <c r="DJ32" s="532" t="s">
        <v>34</v>
      </c>
      <c r="DK32" s="476" t="s">
        <v>50</v>
      </c>
      <c r="DL32" s="532" t="s">
        <v>34</v>
      </c>
      <c r="DM32" s="476" t="s">
        <v>50</v>
      </c>
      <c r="DN32" s="532" t="s">
        <v>34</v>
      </c>
      <c r="DO32" s="476" t="s">
        <v>50</v>
      </c>
      <c r="DP32" s="532" t="s">
        <v>34</v>
      </c>
      <c r="DQ32" s="476" t="s">
        <v>50</v>
      </c>
      <c r="DR32" s="527" t="s">
        <v>34</v>
      </c>
      <c r="DS32" s="477" t="s">
        <v>50</v>
      </c>
      <c r="DT32" s="534" t="s">
        <v>34</v>
      </c>
      <c r="DU32" s="528" t="s">
        <v>50</v>
      </c>
      <c r="DV32" s="534" t="s">
        <v>34</v>
      </c>
      <c r="DW32" s="528" t="s">
        <v>50</v>
      </c>
      <c r="DX32" s="534" t="s">
        <v>34</v>
      </c>
      <c r="DY32" s="528" t="s">
        <v>50</v>
      </c>
      <c r="DZ32" s="534" t="s">
        <v>34</v>
      </c>
      <c r="EA32" s="528" t="s">
        <v>50</v>
      </c>
      <c r="EB32" s="534" t="s">
        <v>34</v>
      </c>
      <c r="EC32" s="528" t="s">
        <v>50</v>
      </c>
      <c r="ED32" s="534" t="s">
        <v>34</v>
      </c>
      <c r="EE32" s="528" t="s">
        <v>50</v>
      </c>
      <c r="EF32" s="534" t="s">
        <v>34</v>
      </c>
      <c r="EG32" s="528" t="s">
        <v>50</v>
      </c>
      <c r="EH32" s="534" t="s">
        <v>34</v>
      </c>
      <c r="EI32" s="528" t="s">
        <v>50</v>
      </c>
      <c r="EJ32" s="534" t="s">
        <v>34</v>
      </c>
      <c r="EK32" s="528" t="s">
        <v>50</v>
      </c>
      <c r="EL32" s="534" t="s">
        <v>34</v>
      </c>
      <c r="EM32" s="528" t="s">
        <v>50</v>
      </c>
      <c r="EN32" s="534" t="s">
        <v>34</v>
      </c>
      <c r="EO32" s="528" t="s">
        <v>50</v>
      </c>
      <c r="EP32" s="535" t="s">
        <v>34</v>
      </c>
      <c r="EQ32" s="530" t="s">
        <v>50</v>
      </c>
      <c r="ER32" s="534" t="s">
        <v>34</v>
      </c>
      <c r="ES32" s="528" t="s">
        <v>50</v>
      </c>
      <c r="ET32" s="535" t="s">
        <v>34</v>
      </c>
      <c r="EU32" s="530" t="s">
        <v>50</v>
      </c>
      <c r="EV32" s="534" t="s">
        <v>34</v>
      </c>
      <c r="EW32" s="528" t="s">
        <v>50</v>
      </c>
      <c r="EX32" s="535" t="s">
        <v>34</v>
      </c>
      <c r="EY32" s="530" t="s">
        <v>50</v>
      </c>
      <c r="EZ32" s="534" t="s">
        <v>34</v>
      </c>
      <c r="FA32" s="528" t="s">
        <v>50</v>
      </c>
      <c r="FB32" s="535" t="s">
        <v>34</v>
      </c>
      <c r="FC32" s="530" t="s">
        <v>50</v>
      </c>
      <c r="FD32" s="534" t="s">
        <v>34</v>
      </c>
      <c r="FE32" s="528" t="s">
        <v>50</v>
      </c>
      <c r="FF32" s="535" t="s">
        <v>34</v>
      </c>
      <c r="FG32" s="530" t="s">
        <v>50</v>
      </c>
      <c r="FH32" s="534" t="s">
        <v>34</v>
      </c>
      <c r="FI32" s="528" t="s">
        <v>50</v>
      </c>
      <c r="FJ32" s="535" t="s">
        <v>34</v>
      </c>
      <c r="FK32" s="530" t="s">
        <v>50</v>
      </c>
      <c r="FL32" s="534" t="s">
        <v>34</v>
      </c>
      <c r="FM32" s="528" t="s">
        <v>50</v>
      </c>
      <c r="FN32" s="535" t="s">
        <v>34</v>
      </c>
      <c r="FO32" s="530" t="s">
        <v>50</v>
      </c>
      <c r="FP32" s="534" t="s">
        <v>34</v>
      </c>
      <c r="FQ32" s="528" t="s">
        <v>50</v>
      </c>
      <c r="FR32" s="535" t="s">
        <v>34</v>
      </c>
      <c r="FS32" s="530" t="s">
        <v>50</v>
      </c>
      <c r="FT32" s="534" t="s">
        <v>34</v>
      </c>
      <c r="FU32" s="528" t="s">
        <v>50</v>
      </c>
      <c r="FV32" s="535" t="s">
        <v>34</v>
      </c>
      <c r="FW32" s="530" t="s">
        <v>50</v>
      </c>
      <c r="FX32" s="534" t="s">
        <v>34</v>
      </c>
      <c r="FY32" s="528" t="s">
        <v>50</v>
      </c>
      <c r="FZ32" s="535" t="s">
        <v>34</v>
      </c>
      <c r="GA32" s="536" t="s">
        <v>50</v>
      </c>
      <c r="GB32" s="78"/>
      <c r="GC32" s="74"/>
      <c r="GD32" s="142"/>
    </row>
    <row r="33" spans="4:186" ht="30">
      <c r="D33" s="52"/>
      <c r="E33" s="67"/>
      <c r="F33" s="90"/>
      <c r="G33" s="396"/>
      <c r="H33" s="406"/>
      <c r="I33" s="410"/>
      <c r="J33" s="412"/>
      <c r="K33" s="410"/>
      <c r="L33" s="412"/>
      <c r="M33" s="410"/>
      <c r="N33" s="412"/>
      <c r="O33" s="396"/>
      <c r="P33" s="406"/>
      <c r="Q33" s="410"/>
      <c r="R33" s="412"/>
      <c r="S33" s="410"/>
      <c r="T33" s="412"/>
      <c r="U33" s="410"/>
      <c r="V33" s="412"/>
      <c r="W33" s="410"/>
      <c r="X33" s="412"/>
      <c r="Y33" s="410"/>
      <c r="Z33" s="412"/>
      <c r="AA33" s="410"/>
      <c r="AB33" s="412"/>
      <c r="AC33" s="410"/>
      <c r="AD33" s="412"/>
      <c r="AE33" s="410"/>
      <c r="AF33" s="412"/>
      <c r="AG33" s="410"/>
      <c r="AH33" s="411"/>
      <c r="AI33" s="88"/>
      <c r="AJ33" s="89"/>
      <c r="AK33" s="88"/>
      <c r="AL33" s="89"/>
      <c r="AM33" s="88"/>
      <c r="AN33" s="89"/>
      <c r="AO33" s="88"/>
      <c r="AP33" s="89"/>
      <c r="AQ33" s="88"/>
      <c r="AR33" s="89"/>
      <c r="AS33" s="88"/>
      <c r="AT33" s="89"/>
      <c r="AU33" s="88"/>
      <c r="AV33" s="89"/>
      <c r="AW33" s="88"/>
      <c r="AX33" s="89"/>
      <c r="AY33" s="88"/>
      <c r="AZ33" s="89"/>
      <c r="BA33" s="88"/>
      <c r="BB33" s="89"/>
      <c r="BC33" s="88"/>
      <c r="BD33" s="89"/>
      <c r="BE33" s="88"/>
      <c r="BF33" s="89"/>
      <c r="BG33" s="88"/>
      <c r="BH33" s="89"/>
      <c r="BI33" s="163"/>
      <c r="BJ33" s="67"/>
      <c r="BK33" s="91"/>
      <c r="BL33" s="422"/>
      <c r="BM33" s="412"/>
      <c r="BN33" s="422"/>
      <c r="BO33" s="412"/>
      <c r="BP33" s="422"/>
      <c r="BQ33" s="412"/>
      <c r="BR33" s="422"/>
      <c r="BS33" s="412"/>
      <c r="BT33" s="422"/>
      <c r="BU33" s="412"/>
      <c r="BV33" s="422"/>
      <c r="BW33" s="412"/>
      <c r="BX33" s="422"/>
      <c r="BY33" s="412"/>
      <c r="BZ33" s="422"/>
      <c r="CA33" s="412"/>
      <c r="CB33" s="422"/>
      <c r="CC33" s="412"/>
      <c r="CD33" s="422"/>
      <c r="CE33" s="412"/>
      <c r="CF33" s="422"/>
      <c r="CG33" s="412"/>
      <c r="CH33" s="422"/>
      <c r="CI33" s="412"/>
      <c r="CJ33" s="431"/>
      <c r="CK33" s="432"/>
      <c r="CL33" s="427"/>
      <c r="CM33" s="411"/>
      <c r="CN33" s="427"/>
      <c r="CO33" s="412"/>
      <c r="CP33" s="422"/>
      <c r="CQ33" s="412"/>
      <c r="CR33" s="422"/>
      <c r="CS33" s="412"/>
      <c r="CT33" s="422"/>
      <c r="CU33" s="412"/>
      <c r="CV33" s="422"/>
      <c r="CW33" s="412"/>
      <c r="CX33" s="422"/>
      <c r="CY33" s="412"/>
      <c r="CZ33" s="422"/>
      <c r="DA33" s="412"/>
      <c r="DB33" s="422"/>
      <c r="DC33" s="412"/>
      <c r="DD33" s="422"/>
      <c r="DE33" s="412"/>
      <c r="DF33" s="422"/>
      <c r="DG33" s="412"/>
      <c r="DH33" s="422"/>
      <c r="DI33" s="412"/>
      <c r="DJ33" s="422"/>
      <c r="DK33" s="412"/>
      <c r="DL33" s="422"/>
      <c r="DM33" s="412"/>
      <c r="DN33" s="422"/>
      <c r="DO33" s="412"/>
      <c r="DP33" s="422"/>
      <c r="DQ33" s="412"/>
      <c r="DR33" s="441"/>
      <c r="DS33" s="411"/>
      <c r="DT33" s="89"/>
      <c r="DU33" s="89"/>
      <c r="DV33" s="89"/>
      <c r="DW33" s="89"/>
      <c r="DX33" s="89"/>
      <c r="DY33" s="89"/>
      <c r="DZ33" s="89"/>
      <c r="EA33" s="89"/>
      <c r="EB33" s="89"/>
      <c r="EC33" s="89"/>
      <c r="ED33" s="89"/>
      <c r="EE33" s="89"/>
      <c r="EF33" s="89"/>
      <c r="EG33" s="89"/>
      <c r="EH33" s="89"/>
      <c r="EI33" s="89"/>
      <c r="EJ33" s="89"/>
      <c r="EK33" s="89"/>
      <c r="EL33" s="89"/>
      <c r="EM33" s="89"/>
      <c r="EN33" s="89"/>
      <c r="EO33" s="89"/>
      <c r="EP33" s="89"/>
      <c r="EQ33" s="89"/>
      <c r="ER33" s="89"/>
      <c r="ES33" s="89"/>
      <c r="ET33" s="89"/>
      <c r="EU33" s="89"/>
      <c r="EV33" s="89"/>
      <c r="EW33" s="89"/>
      <c r="EX33" s="89"/>
      <c r="EY33" s="89"/>
      <c r="EZ33" s="89"/>
      <c r="FA33" s="89"/>
      <c r="FB33" s="89"/>
      <c r="FC33" s="89"/>
      <c r="FD33" s="89"/>
      <c r="FE33" s="89"/>
      <c r="FF33" s="89"/>
      <c r="FG33" s="89"/>
      <c r="FH33" s="89"/>
      <c r="FI33" s="89"/>
      <c r="FJ33" s="89"/>
      <c r="FK33" s="89"/>
      <c r="FL33" s="89"/>
      <c r="FM33" s="89"/>
      <c r="FN33" s="89"/>
      <c r="FO33" s="89"/>
      <c r="FP33" s="89"/>
      <c r="FQ33" s="89"/>
      <c r="FR33" s="89"/>
      <c r="FS33" s="89"/>
      <c r="FT33" s="89"/>
      <c r="FU33" s="89"/>
      <c r="FV33" s="89"/>
      <c r="FW33" s="89"/>
      <c r="FX33" s="89"/>
      <c r="FY33" s="89"/>
      <c r="FZ33" s="89"/>
      <c r="GA33" s="89"/>
      <c r="GB33" s="78"/>
      <c r="GC33" s="74"/>
      <c r="GD33" s="142"/>
    </row>
    <row r="34" spans="2:187" ht="30" hidden="1">
      <c r="B34" s="198" t="s">
        <v>112</v>
      </c>
      <c r="C34" s="92">
        <f aca="true" t="shared" si="0" ref="C34:C49">(D10+(E10/48))</f>
        <v>0</v>
      </c>
      <c r="D34" s="52"/>
      <c r="E34" s="67"/>
      <c r="F34" s="78"/>
      <c r="G34" s="397">
        <f aca="true" t="shared" si="1" ref="G34:G49">$G$6*(G10+(H10/48))/128</f>
        <v>0</v>
      </c>
      <c r="H34" s="407"/>
      <c r="I34" s="397">
        <f aca="true" t="shared" si="2" ref="I34:I49">$I$6*(I10+(J10/48))/128</f>
        <v>0</v>
      </c>
      <c r="J34" s="407"/>
      <c r="K34" s="397">
        <f aca="true" t="shared" si="3" ref="K34:K49">$K$6*(K10+(L10/48))/128</f>
        <v>0</v>
      </c>
      <c r="L34" s="407"/>
      <c r="M34" s="397">
        <f aca="true" t="shared" si="4" ref="M34:M49">$M$6*(M10+(N10/48))/128</f>
        <v>0</v>
      </c>
      <c r="N34" s="407"/>
      <c r="O34" s="397">
        <f aca="true" t="shared" si="5" ref="O34:O49">$O$6*(O10+(P10/48))/128</f>
        <v>0</v>
      </c>
      <c r="P34" s="407"/>
      <c r="Q34" s="397">
        <f aca="true" t="shared" si="6" ref="Q34:Q49">$Q$6*(Q10+(R10/48))/128</f>
        <v>0</v>
      </c>
      <c r="R34" s="407"/>
      <c r="S34" s="397">
        <f aca="true" t="shared" si="7" ref="S34:S49">$S$6*(S10+(T10/48))/128</f>
        <v>0</v>
      </c>
      <c r="T34" s="407"/>
      <c r="U34" s="397">
        <f aca="true" t="shared" si="8" ref="U34:U49">$U$6*(U10+(V10/48))/128</f>
        <v>0</v>
      </c>
      <c r="V34" s="407"/>
      <c r="W34" s="397">
        <f aca="true" t="shared" si="9" ref="W34:W49">$W$6*(W10+(X10/48))/128</f>
        <v>0</v>
      </c>
      <c r="X34" s="407"/>
      <c r="Y34" s="397">
        <f aca="true" t="shared" si="10" ref="Y34:Y49">$Y$6*(Y10+(Z10/48))/128</f>
        <v>0</v>
      </c>
      <c r="Z34" s="407"/>
      <c r="AA34" s="397">
        <f aca="true" t="shared" si="11" ref="AA34:AA49">$AA$6*(AA10+(AB10/48))/128</f>
        <v>0</v>
      </c>
      <c r="AB34" s="407"/>
      <c r="AC34" s="397">
        <f aca="true" t="shared" si="12" ref="AC34:AC49">$AC$6*(AC10+(AD10/48))/128</f>
        <v>0</v>
      </c>
      <c r="AD34" s="407"/>
      <c r="AE34" s="397">
        <f aca="true" t="shared" si="13" ref="AE34:AE49">$AE$6*(AE10+(AF10/48))/128</f>
        <v>0</v>
      </c>
      <c r="AF34" s="407"/>
      <c r="AG34" s="397">
        <f>AE6*(AG10+(AH10/48))/128</f>
        <v>0</v>
      </c>
      <c r="AH34" s="398"/>
      <c r="AI34" s="95">
        <f>AG6*(AI10+(AJ10/48))/128</f>
        <v>0</v>
      </c>
      <c r="AJ34" s="78"/>
      <c r="AK34" s="95">
        <f>AI6*(AK10+(AL10/48))/128</f>
        <v>0</v>
      </c>
      <c r="AL34" s="78"/>
      <c r="AM34" s="95">
        <f>AK6*(AM10+(AN10/48))/128</f>
        <v>0</v>
      </c>
      <c r="AN34" s="78"/>
      <c r="AO34" s="95">
        <f>AM6*(AO10+(AP10/48))/128</f>
        <v>0</v>
      </c>
      <c r="AP34" s="78"/>
      <c r="AQ34" s="95">
        <f>AO6*(AQ10+(AR10/48))/128</f>
        <v>0</v>
      </c>
      <c r="AR34" s="78"/>
      <c r="AS34" s="95">
        <f>AQ6*(AS10+(AT10/48))/128</f>
        <v>0</v>
      </c>
      <c r="AT34" s="78"/>
      <c r="AU34" s="95">
        <f>AS6*(AU10+(AV10/48))/128</f>
        <v>0</v>
      </c>
      <c r="AV34" s="78"/>
      <c r="AW34" s="95">
        <f>AU6*(AW10+(AX10/48))/128</f>
        <v>0</v>
      </c>
      <c r="AX34" s="78"/>
      <c r="AY34" s="95">
        <f>AW6*(AY10+(AZ10/48))/128</f>
        <v>0</v>
      </c>
      <c r="AZ34" s="78"/>
      <c r="BA34" s="95">
        <f>AY6*(BA10+(BB10/48))/128</f>
        <v>0</v>
      </c>
      <c r="BB34" s="78"/>
      <c r="BC34" s="95">
        <f>BA6*(BC10+(BD10/48))/128</f>
        <v>0</v>
      </c>
      <c r="BD34" s="78"/>
      <c r="BE34" s="95">
        <f>BC6*(BE10+(BF10/48))/128</f>
        <v>0</v>
      </c>
      <c r="BF34" s="78"/>
      <c r="BG34" s="95">
        <f>BE6*(BG10+(BH10/48))/128</f>
        <v>0</v>
      </c>
      <c r="BH34" s="78"/>
      <c r="BI34" s="163"/>
      <c r="BJ34" s="67"/>
      <c r="BK34" s="142"/>
      <c r="BL34" s="423">
        <f aca="true" t="shared" si="14" ref="BL34:BL49">$BL$6*(BL10+(BM10/48))/128</f>
        <v>0</v>
      </c>
      <c r="BM34" s="407"/>
      <c r="BN34" s="423">
        <f aca="true" t="shared" si="15" ref="BN34:BN49">$BN$6*(BN10+(BO10/48))/128</f>
        <v>0</v>
      </c>
      <c r="BO34" s="407"/>
      <c r="BP34" s="423">
        <f aca="true" t="shared" si="16" ref="BP34:BP49">$BP$6*(BP10+(BQ10/48))/128</f>
        <v>0</v>
      </c>
      <c r="BQ34" s="407"/>
      <c r="BR34" s="423">
        <f aca="true" t="shared" si="17" ref="BR34:BR49">$BR$6*(BR10+(BS10/48))/128</f>
        <v>0</v>
      </c>
      <c r="BS34" s="407"/>
      <c r="BT34" s="423">
        <f aca="true" t="shared" si="18" ref="BT34:BT49">$BT$6*(BT10+(BU10/48))/128</f>
        <v>0</v>
      </c>
      <c r="BU34" s="407"/>
      <c r="BV34" s="423">
        <f aca="true" t="shared" si="19" ref="BV34:BV49">$BV$6*(BV10+(BW10/48))/128</f>
        <v>0</v>
      </c>
      <c r="BW34" s="407"/>
      <c r="BX34" s="423">
        <f aca="true" t="shared" si="20" ref="BX34:BX49">$BX$6*(BX10+(BY10/48))/128</f>
        <v>0</v>
      </c>
      <c r="BY34" s="407"/>
      <c r="BZ34" s="423">
        <f aca="true" t="shared" si="21" ref="BZ34:BZ49">$BZ$6*(BZ10+(CA10/48))/128</f>
        <v>0</v>
      </c>
      <c r="CA34" s="407"/>
      <c r="CB34" s="423">
        <f aca="true" t="shared" si="22" ref="CB34:CB49">$CB$6*(CB10+(CC10/48))/128</f>
        <v>0</v>
      </c>
      <c r="CC34" s="407"/>
      <c r="CD34" s="423">
        <f aca="true" t="shared" si="23" ref="CD34:CD49">$CD$6*(CD10+(CE10/48))/128</f>
        <v>0</v>
      </c>
      <c r="CE34" s="407"/>
      <c r="CF34" s="423">
        <f aca="true" t="shared" si="24" ref="CF34:CF49">$CF$6*(CF10+(CG10/48))/128</f>
        <v>0</v>
      </c>
      <c r="CG34" s="407"/>
      <c r="CH34" s="423">
        <f aca="true" t="shared" si="25" ref="CH34:CH49">$CH$6*(CH10+(CI10/48))/128</f>
        <v>0</v>
      </c>
      <c r="CI34" s="407"/>
      <c r="CJ34" s="421">
        <f aca="true" t="shared" si="26" ref="CJ34:CJ49">$CJ$6*(CJ10+(CK10/48))/128</f>
        <v>0</v>
      </c>
      <c r="CK34" s="394"/>
      <c r="CL34" s="428">
        <f aca="true" t="shared" si="27" ref="CL34:CL49">$CL$6*(CL10+(CM10/48))/128</f>
        <v>0</v>
      </c>
      <c r="CM34" s="398"/>
      <c r="CN34" s="428">
        <f aca="true" t="shared" si="28" ref="CN34:CN49">$CN$6*(CN10+(CO10/48))/128</f>
        <v>0</v>
      </c>
      <c r="CO34" s="407"/>
      <c r="CP34" s="423">
        <f aca="true" t="shared" si="29" ref="CP34:CP49">$CP$6*(CP10+(CQ10/48))/128</f>
        <v>0</v>
      </c>
      <c r="CQ34" s="407"/>
      <c r="CR34" s="423">
        <f aca="true" t="shared" si="30" ref="CR34:CR49">$CR$6*(CR10+(CS10/48))/128</f>
        <v>0</v>
      </c>
      <c r="CS34" s="407"/>
      <c r="CT34" s="423">
        <f aca="true" t="shared" si="31" ref="CT34:CT49">$CT$6*(CT10+(CU10/48))/128</f>
        <v>0</v>
      </c>
      <c r="CU34" s="407"/>
      <c r="CV34" s="423">
        <f aca="true" t="shared" si="32" ref="CV34:CV49">$CV$6*(CV10+(CW10/48))/128</f>
        <v>0</v>
      </c>
      <c r="CW34" s="407"/>
      <c r="CX34" s="423">
        <f aca="true" t="shared" si="33" ref="CX34:CX49">$CX$6*(CX10+(CY10/48))/128</f>
        <v>0</v>
      </c>
      <c r="CY34" s="407"/>
      <c r="CZ34" s="423">
        <f aca="true" t="shared" si="34" ref="CZ34:CZ49">$CZ$6*(CZ10+(DA10/48))/128</f>
        <v>0</v>
      </c>
      <c r="DA34" s="407"/>
      <c r="DB34" s="423">
        <f aca="true" t="shared" si="35" ref="DB34:DB49">$DB$6*(DB10+(DC10/48))/128</f>
        <v>0</v>
      </c>
      <c r="DC34" s="407"/>
      <c r="DD34" s="423">
        <f aca="true" t="shared" si="36" ref="DD34:DD49">$DD$6*(DD10+(DE10/48))/128</f>
        <v>0</v>
      </c>
      <c r="DE34" s="407"/>
      <c r="DF34" s="423">
        <f aca="true" t="shared" si="37" ref="DF34:DF49">$DF$6*(DF10+(DG10/48))/128</f>
        <v>0</v>
      </c>
      <c r="DG34" s="407"/>
      <c r="DH34" s="423">
        <f aca="true" t="shared" si="38" ref="DH34:DH49">$DH$6*(DH10+(DI10/48))/128</f>
        <v>0</v>
      </c>
      <c r="DI34" s="407"/>
      <c r="DJ34" s="423">
        <f aca="true" t="shared" si="39" ref="DJ34:DJ49">$DJ$6*(DJ10+(DK10/48))/128</f>
        <v>0</v>
      </c>
      <c r="DK34" s="407"/>
      <c r="DL34" s="423">
        <f aca="true" t="shared" si="40" ref="DL34:DL49">$DL$6*(DL10+(DM10/48))/128</f>
        <v>0</v>
      </c>
      <c r="DM34" s="407"/>
      <c r="DN34" s="423">
        <f aca="true" t="shared" si="41" ref="DN34:DN49">$DN$6*(DN10+(DO10/48))/128</f>
        <v>0</v>
      </c>
      <c r="DO34" s="407"/>
      <c r="DP34" s="423">
        <f aca="true" t="shared" si="42" ref="DP34:DP49">$DP$6*(DP10+(DQ10/48))/128</f>
        <v>0</v>
      </c>
      <c r="DQ34" s="407"/>
      <c r="DR34" s="397">
        <f>DR6*(DR10+(DS10/48))/128</f>
        <v>0</v>
      </c>
      <c r="DS34" s="398"/>
      <c r="DT34" s="94">
        <f>DT6*(DT10+(DU10/48))/128</f>
        <v>0</v>
      </c>
      <c r="DU34" s="98"/>
      <c r="DV34" s="94">
        <f>DV6*(DV10+(DW10/48))/128</f>
        <v>0</v>
      </c>
      <c r="DW34" s="98"/>
      <c r="DX34" s="94">
        <f>DX6*(DX10+(DY10/48))/128</f>
        <v>0</v>
      </c>
      <c r="DY34" s="98"/>
      <c r="DZ34" s="94">
        <f>DZ6*(DZ10+(EA10/48))/128</f>
        <v>0</v>
      </c>
      <c r="EA34" s="98"/>
      <c r="EB34" s="94">
        <f>EB6*(EB10+(EC10/48))/128</f>
        <v>0</v>
      </c>
      <c r="EC34" s="98"/>
      <c r="ED34" s="94">
        <f>ED6*(ED10+(EE10/48))/128</f>
        <v>0</v>
      </c>
      <c r="EE34" s="98"/>
      <c r="EF34" s="94">
        <f>EF6*(EF10+(EG10/48))/128</f>
        <v>0</v>
      </c>
      <c r="EG34" s="98"/>
      <c r="EH34" s="94">
        <f>EH6*(EH10+(EI10/48))/128</f>
        <v>0</v>
      </c>
      <c r="EI34" s="98"/>
      <c r="EJ34" s="94">
        <f>EJ6*(EJ10+(EK10/48))/128</f>
        <v>0</v>
      </c>
      <c r="EK34" s="98"/>
      <c r="EL34" s="94">
        <f>EL6*(EL10+(EM10/48))/128</f>
        <v>0</v>
      </c>
      <c r="EM34" s="98"/>
      <c r="EN34" s="94">
        <f>EN6*(EN10+(EO10/48))/128</f>
        <v>0</v>
      </c>
      <c r="EO34" s="98"/>
      <c r="EP34" s="94">
        <f>EP6*(EP10+(EQ10/48))/128</f>
        <v>0</v>
      </c>
      <c r="EQ34" s="98"/>
      <c r="ER34" s="94">
        <f>ER6*(ER10+(ES10/48))/128</f>
        <v>0</v>
      </c>
      <c r="ES34" s="98"/>
      <c r="ET34" s="94">
        <f>ET6*(ET10+(EU10/48))/128</f>
        <v>0</v>
      </c>
      <c r="EU34" s="98"/>
      <c r="EV34" s="94">
        <f>EV6*(EV10+(EW10/48))/128</f>
        <v>0</v>
      </c>
      <c r="EW34" s="98"/>
      <c r="EX34" s="94">
        <f>EX6*(EX10+(EY10/48))/128</f>
        <v>0</v>
      </c>
      <c r="EY34" s="98"/>
      <c r="EZ34" s="94">
        <f>EZ6*(EZ10+(FA10/48))/128</f>
        <v>0</v>
      </c>
      <c r="FA34" s="98"/>
      <c r="FB34" s="94">
        <f>FB6*(FB10+(FC10/48))/128</f>
        <v>0</v>
      </c>
      <c r="FC34" s="98"/>
      <c r="FD34" s="94">
        <f>FD6*(FD10+(FE10/48))/128</f>
        <v>0</v>
      </c>
      <c r="FE34" s="98"/>
      <c r="FF34" s="94">
        <f>FF6*(FF10+(FG10/48))/128</f>
        <v>0</v>
      </c>
      <c r="FG34" s="98"/>
      <c r="FH34" s="94">
        <f>FH6*(FH10+(FI10/48))/128</f>
        <v>0</v>
      </c>
      <c r="FI34" s="98"/>
      <c r="FJ34" s="94">
        <f>FJ6*(FJ10+(FK10/48))/128</f>
        <v>0</v>
      </c>
      <c r="FK34" s="98"/>
      <c r="FL34" s="94">
        <f>FL6*(FL10+(FM10/48))/128</f>
        <v>0</v>
      </c>
      <c r="FM34" s="98"/>
      <c r="FN34" s="94">
        <f>FN6*(FN10+(FO10/48))/128</f>
        <v>0</v>
      </c>
      <c r="FO34" s="98"/>
      <c r="FP34" s="94">
        <f>FP6*(FP10+(FQ10/48))/128</f>
        <v>0</v>
      </c>
      <c r="FQ34" s="98"/>
      <c r="FR34" s="94">
        <f>FR6*(FR10+(FS10/48))/128</f>
        <v>0</v>
      </c>
      <c r="FS34" s="98"/>
      <c r="FT34" s="94">
        <f>FT6*(FT10+(FU10/48))/128</f>
        <v>0</v>
      </c>
      <c r="FU34" s="98"/>
      <c r="FV34" s="94">
        <f>FV6*(FV10+(FW10/48))/128</f>
        <v>0</v>
      </c>
      <c r="FW34" s="98"/>
      <c r="FX34" s="94">
        <f>FX6*(FX10+(FY10/48))/128</f>
        <v>0</v>
      </c>
      <c r="FY34" s="98"/>
      <c r="FZ34" s="94">
        <f>FZ6*(FZ10+(GA10/48))/128</f>
        <v>0</v>
      </c>
      <c r="GA34" s="98"/>
      <c r="GB34" s="209" t="s">
        <v>112</v>
      </c>
      <c r="GC34" s="207">
        <f>SUM(C34:GB34)</f>
        <v>0</v>
      </c>
      <c r="GD34" s="210" t="s">
        <v>111</v>
      </c>
      <c r="GE34" s="211">
        <f>SUM(G34:BG34)</f>
        <v>0</v>
      </c>
    </row>
    <row r="35" spans="2:186" ht="20.25" hidden="1">
      <c r="B35" s="199" t="s">
        <v>0</v>
      </c>
      <c r="C35" s="92">
        <f t="shared" si="0"/>
        <v>0</v>
      </c>
      <c r="E35" s="67"/>
      <c r="F35" s="78"/>
      <c r="G35" s="397">
        <f t="shared" si="1"/>
        <v>0</v>
      </c>
      <c r="H35" s="408"/>
      <c r="I35" s="397">
        <f t="shared" si="2"/>
        <v>0</v>
      </c>
      <c r="J35" s="408"/>
      <c r="K35" s="397">
        <f t="shared" si="3"/>
        <v>0</v>
      </c>
      <c r="L35" s="408"/>
      <c r="M35" s="397">
        <f t="shared" si="4"/>
        <v>0</v>
      </c>
      <c r="N35" s="408"/>
      <c r="O35" s="397">
        <f t="shared" si="5"/>
        <v>0</v>
      </c>
      <c r="P35" s="408"/>
      <c r="Q35" s="397">
        <f t="shared" si="6"/>
        <v>0</v>
      </c>
      <c r="R35" s="408"/>
      <c r="S35" s="397">
        <f t="shared" si="7"/>
        <v>0</v>
      </c>
      <c r="T35" s="408"/>
      <c r="U35" s="397">
        <f t="shared" si="8"/>
        <v>0</v>
      </c>
      <c r="V35" s="408"/>
      <c r="W35" s="397">
        <f t="shared" si="9"/>
        <v>0</v>
      </c>
      <c r="X35" s="408"/>
      <c r="Y35" s="397">
        <f t="shared" si="10"/>
        <v>0</v>
      </c>
      <c r="Z35" s="408"/>
      <c r="AA35" s="397">
        <f t="shared" si="11"/>
        <v>0</v>
      </c>
      <c r="AB35" s="408"/>
      <c r="AC35" s="397">
        <f t="shared" si="12"/>
        <v>0</v>
      </c>
      <c r="AD35" s="408"/>
      <c r="AE35" s="397">
        <f t="shared" si="13"/>
        <v>0</v>
      </c>
      <c r="AF35" s="408"/>
      <c r="AG35" s="397">
        <f>AE6*(AG11+(AH11/48))/128</f>
        <v>0</v>
      </c>
      <c r="AH35" s="399"/>
      <c r="AI35" s="95">
        <f>AG6*(AI11+(AJ11/48))/128</f>
        <v>0</v>
      </c>
      <c r="AJ35" s="96"/>
      <c r="AK35" s="95">
        <f>AI6*(AK11+(AL11/48))/128</f>
        <v>0</v>
      </c>
      <c r="AL35" s="96"/>
      <c r="AM35" s="95">
        <f>AK6*(AM11+(AN11/48))/128</f>
        <v>0</v>
      </c>
      <c r="AN35" s="96"/>
      <c r="AO35" s="95">
        <f>AM6*(AO11+(AP11/48))/128</f>
        <v>0</v>
      </c>
      <c r="AP35" s="96"/>
      <c r="AQ35" s="95">
        <f>AO6*(AQ11+(AR11/48))/128</f>
        <v>0</v>
      </c>
      <c r="AR35" s="96"/>
      <c r="AS35" s="95">
        <f>AQ6*(AS11+(AT11/48))/128</f>
        <v>0</v>
      </c>
      <c r="AT35" s="96"/>
      <c r="AU35" s="95">
        <f>AS6*(AU11+(AV11/48))/128</f>
        <v>0</v>
      </c>
      <c r="AV35" s="96"/>
      <c r="AW35" s="95">
        <f>AU6*(AW11+(AX11/48))/128</f>
        <v>0</v>
      </c>
      <c r="AX35" s="96"/>
      <c r="AY35" s="95">
        <f>AW6*(AY11+(AZ11/48))/128</f>
        <v>0</v>
      </c>
      <c r="AZ35" s="96"/>
      <c r="BA35" s="95">
        <f>AY6*(BA11+(BB11/48))/128</f>
        <v>0</v>
      </c>
      <c r="BB35" s="96"/>
      <c r="BC35" s="95">
        <f>BA6*(BC11+(BD11/48))/128</f>
        <v>0</v>
      </c>
      <c r="BD35" s="96"/>
      <c r="BE35" s="95">
        <f>BC6*(BE11+(BF11/48))/128</f>
        <v>0</v>
      </c>
      <c r="BF35" s="96"/>
      <c r="BG35" s="95">
        <f>BE6*(BG11+(BH11/48))/128</f>
        <v>0</v>
      </c>
      <c r="BH35" s="96"/>
      <c r="BI35" s="163"/>
      <c r="BJ35" s="67"/>
      <c r="BK35" s="142"/>
      <c r="BL35" s="423">
        <f t="shared" si="14"/>
        <v>0</v>
      </c>
      <c r="BM35" s="408"/>
      <c r="BN35" s="423">
        <f t="shared" si="15"/>
        <v>0</v>
      </c>
      <c r="BO35" s="408"/>
      <c r="BP35" s="423">
        <f t="shared" si="16"/>
        <v>0</v>
      </c>
      <c r="BQ35" s="408"/>
      <c r="BR35" s="423">
        <f t="shared" si="17"/>
        <v>0</v>
      </c>
      <c r="BS35" s="408"/>
      <c r="BT35" s="423">
        <f t="shared" si="18"/>
        <v>0</v>
      </c>
      <c r="BU35" s="408"/>
      <c r="BV35" s="423">
        <f t="shared" si="19"/>
        <v>0</v>
      </c>
      <c r="BW35" s="408"/>
      <c r="BX35" s="423">
        <f t="shared" si="20"/>
        <v>0</v>
      </c>
      <c r="BY35" s="408"/>
      <c r="BZ35" s="423">
        <f t="shared" si="21"/>
        <v>0</v>
      </c>
      <c r="CA35" s="408"/>
      <c r="CB35" s="423">
        <f t="shared" si="22"/>
        <v>0</v>
      </c>
      <c r="CC35" s="408"/>
      <c r="CD35" s="423">
        <f t="shared" si="23"/>
        <v>0</v>
      </c>
      <c r="CE35" s="408"/>
      <c r="CF35" s="423">
        <f t="shared" si="24"/>
        <v>0</v>
      </c>
      <c r="CG35" s="408"/>
      <c r="CH35" s="423">
        <f t="shared" si="25"/>
        <v>0</v>
      </c>
      <c r="CI35" s="408"/>
      <c r="CJ35" s="421">
        <f t="shared" si="26"/>
        <v>0</v>
      </c>
      <c r="CK35" s="433"/>
      <c r="CL35" s="428">
        <f t="shared" si="27"/>
        <v>0</v>
      </c>
      <c r="CM35" s="399"/>
      <c r="CN35" s="428">
        <f t="shared" si="28"/>
        <v>0</v>
      </c>
      <c r="CO35" s="408"/>
      <c r="CP35" s="423">
        <f t="shared" si="29"/>
        <v>0</v>
      </c>
      <c r="CQ35" s="408"/>
      <c r="CR35" s="423">
        <f t="shared" si="30"/>
        <v>0</v>
      </c>
      <c r="CS35" s="408"/>
      <c r="CT35" s="423">
        <f t="shared" si="31"/>
        <v>0</v>
      </c>
      <c r="CU35" s="408"/>
      <c r="CV35" s="423">
        <f t="shared" si="32"/>
        <v>0</v>
      </c>
      <c r="CW35" s="408"/>
      <c r="CX35" s="423">
        <f t="shared" si="33"/>
        <v>0</v>
      </c>
      <c r="CY35" s="408"/>
      <c r="CZ35" s="423">
        <f t="shared" si="34"/>
        <v>0</v>
      </c>
      <c r="DA35" s="408"/>
      <c r="DB35" s="423">
        <f t="shared" si="35"/>
        <v>0</v>
      </c>
      <c r="DC35" s="408"/>
      <c r="DD35" s="423">
        <f t="shared" si="36"/>
        <v>0</v>
      </c>
      <c r="DE35" s="408"/>
      <c r="DF35" s="423">
        <f t="shared" si="37"/>
        <v>0</v>
      </c>
      <c r="DG35" s="408"/>
      <c r="DH35" s="423">
        <f t="shared" si="38"/>
        <v>0</v>
      </c>
      <c r="DI35" s="408"/>
      <c r="DJ35" s="423">
        <f t="shared" si="39"/>
        <v>0</v>
      </c>
      <c r="DK35" s="408"/>
      <c r="DL35" s="423">
        <f t="shared" si="40"/>
        <v>0</v>
      </c>
      <c r="DM35" s="408"/>
      <c r="DN35" s="423">
        <f t="shared" si="41"/>
        <v>0</v>
      </c>
      <c r="DO35" s="408"/>
      <c r="DP35" s="423">
        <f t="shared" si="42"/>
        <v>0</v>
      </c>
      <c r="DQ35" s="408"/>
      <c r="DR35" s="397">
        <f>DR6*(DR11+(DS11/48))/128</f>
        <v>0</v>
      </c>
      <c r="DS35" s="399"/>
      <c r="DT35" s="94">
        <f>DT6*(DT11+(DU11/48))/128</f>
        <v>0</v>
      </c>
      <c r="DU35" s="97"/>
      <c r="DV35" s="94">
        <f>DV6*(DV11+(DW11/48))/128</f>
        <v>0</v>
      </c>
      <c r="DW35" s="97"/>
      <c r="DX35" s="94">
        <f>DX6*(DX11+(DY11/48))/128</f>
        <v>0</v>
      </c>
      <c r="DY35" s="97"/>
      <c r="DZ35" s="94">
        <f>DZ6*(DZ11+(EA11/48))/128</f>
        <v>0</v>
      </c>
      <c r="EA35" s="97"/>
      <c r="EB35" s="94">
        <f>EB6*(EB11+(EC11/48))/128</f>
        <v>0</v>
      </c>
      <c r="EC35" s="97"/>
      <c r="ED35" s="94">
        <f>ED6*(ED11+(EE11/48))/128</f>
        <v>0</v>
      </c>
      <c r="EE35" s="97"/>
      <c r="EF35" s="94">
        <f>EF6*(EF11+(EG11/48))/128</f>
        <v>0</v>
      </c>
      <c r="EG35" s="97"/>
      <c r="EH35" s="94">
        <f>EH6*(EH11+(EI11/48))/128</f>
        <v>0</v>
      </c>
      <c r="EI35" s="97"/>
      <c r="EJ35" s="94">
        <f>EJ6*(EJ11+(EK11/48))/128</f>
        <v>0</v>
      </c>
      <c r="EK35" s="97"/>
      <c r="EL35" s="94">
        <f>EL6*(EL11+(EM11/48))/128</f>
        <v>0</v>
      </c>
      <c r="EM35" s="97"/>
      <c r="EN35" s="94">
        <f>EN6*(EN11+(EO11/48))/128</f>
        <v>0</v>
      </c>
      <c r="EO35" s="97"/>
      <c r="EP35" s="94">
        <f>EP6*(EP11+(EQ11/48))/128</f>
        <v>0</v>
      </c>
      <c r="EQ35" s="97"/>
      <c r="ER35" s="94">
        <f>ER6*(ER11+(ES11/48))/128</f>
        <v>0</v>
      </c>
      <c r="ES35" s="97"/>
      <c r="ET35" s="94">
        <f>ET6*(ET11+(EU11/48))/128</f>
        <v>0</v>
      </c>
      <c r="EU35" s="97"/>
      <c r="EV35" s="94">
        <f>EV6*(EV11+(EW11/48))/128</f>
        <v>0</v>
      </c>
      <c r="EW35" s="97"/>
      <c r="EX35" s="94">
        <f>EX6*(EX11+(EY11/48))/128</f>
        <v>0</v>
      </c>
      <c r="EY35" s="97"/>
      <c r="EZ35" s="94">
        <f>EZ6*(EZ11+(FA11/48))/128</f>
        <v>0</v>
      </c>
      <c r="FA35" s="97"/>
      <c r="FB35" s="94">
        <f>FB6*(FB11+(FC11/48))/128</f>
        <v>0</v>
      </c>
      <c r="FC35" s="97"/>
      <c r="FD35" s="94">
        <f>FD6*(FD11+(FE11/48))/128</f>
        <v>0</v>
      </c>
      <c r="FE35" s="97"/>
      <c r="FF35" s="94">
        <f>FF6*(FF11+(FG11/48))/128</f>
        <v>0</v>
      </c>
      <c r="FG35" s="97"/>
      <c r="FH35" s="94">
        <f>FH6*(FH11+(FI11/48))/128</f>
        <v>0</v>
      </c>
      <c r="FI35" s="97"/>
      <c r="FJ35" s="94">
        <f>FJ6*(FJ11+(FK11/48))/128</f>
        <v>0</v>
      </c>
      <c r="FK35" s="97"/>
      <c r="FL35" s="94">
        <f>FL6*(FL11+(FM11/48))/128</f>
        <v>0</v>
      </c>
      <c r="FM35" s="97"/>
      <c r="FN35" s="94">
        <f>FN6*(FN11+(FO11/48))/128</f>
        <v>0</v>
      </c>
      <c r="FO35" s="97"/>
      <c r="FP35" s="94">
        <f>FP6*(FP11+(FQ11/48))/128</f>
        <v>0</v>
      </c>
      <c r="FQ35" s="97"/>
      <c r="FR35" s="94">
        <f>FR6*(FR11+(FS11/48))/128</f>
        <v>0</v>
      </c>
      <c r="FS35" s="97"/>
      <c r="FT35" s="94">
        <f>FT6*(FT11+(FU11/48))/128</f>
        <v>0</v>
      </c>
      <c r="FU35" s="97"/>
      <c r="FV35" s="94">
        <f>FV6*(FV11+(FW11/48))/128</f>
        <v>0</v>
      </c>
      <c r="FW35" s="97"/>
      <c r="FX35" s="94">
        <f>FX6*(FX11+(FY11/48))/128</f>
        <v>0</v>
      </c>
      <c r="FY35" s="97"/>
      <c r="FZ35" s="94">
        <f>FZ6*(FZ11+(GA11/48))/128</f>
        <v>0</v>
      </c>
      <c r="GA35" s="97"/>
      <c r="GB35" s="503" t="s">
        <v>195</v>
      </c>
      <c r="GC35" s="207">
        <f>SUM(C35:GB35)</f>
        <v>0</v>
      </c>
      <c r="GD35" s="142"/>
    </row>
    <row r="36" spans="2:186" ht="20.25" hidden="1">
      <c r="B36" s="199" t="s">
        <v>1</v>
      </c>
      <c r="C36" s="92">
        <f t="shared" si="0"/>
        <v>0</v>
      </c>
      <c r="E36" s="67"/>
      <c r="F36" s="78"/>
      <c r="G36" s="397">
        <f t="shared" si="1"/>
        <v>0</v>
      </c>
      <c r="H36" s="407"/>
      <c r="I36" s="397">
        <f t="shared" si="2"/>
        <v>0</v>
      </c>
      <c r="J36" s="407"/>
      <c r="K36" s="397">
        <f t="shared" si="3"/>
        <v>0</v>
      </c>
      <c r="L36" s="407"/>
      <c r="M36" s="397">
        <f t="shared" si="4"/>
        <v>0</v>
      </c>
      <c r="N36" s="407"/>
      <c r="O36" s="397">
        <f t="shared" si="5"/>
        <v>0</v>
      </c>
      <c r="P36" s="407"/>
      <c r="Q36" s="397">
        <f t="shared" si="6"/>
        <v>0</v>
      </c>
      <c r="R36" s="407"/>
      <c r="S36" s="397">
        <f t="shared" si="7"/>
        <v>0</v>
      </c>
      <c r="T36" s="407"/>
      <c r="U36" s="397">
        <f t="shared" si="8"/>
        <v>0</v>
      </c>
      <c r="V36" s="407"/>
      <c r="W36" s="397">
        <f t="shared" si="9"/>
        <v>0</v>
      </c>
      <c r="X36" s="407"/>
      <c r="Y36" s="397">
        <f t="shared" si="10"/>
        <v>0</v>
      </c>
      <c r="Z36" s="407"/>
      <c r="AA36" s="397">
        <f t="shared" si="11"/>
        <v>0</v>
      </c>
      <c r="AB36" s="407"/>
      <c r="AC36" s="397">
        <f t="shared" si="12"/>
        <v>0</v>
      </c>
      <c r="AD36" s="407"/>
      <c r="AE36" s="397">
        <f t="shared" si="13"/>
        <v>0</v>
      </c>
      <c r="AF36" s="407"/>
      <c r="AG36" s="397">
        <f>AE6*(AG12+(AH12/48))/128</f>
        <v>0</v>
      </c>
      <c r="AH36" s="398"/>
      <c r="AI36" s="95">
        <f>AG6*(AI12+(AJ12/48))/128</f>
        <v>0</v>
      </c>
      <c r="AJ36" s="78"/>
      <c r="AK36" s="95">
        <f>AI6*(AK12+(AL12/48))/128</f>
        <v>0</v>
      </c>
      <c r="AL36" s="78"/>
      <c r="AM36" s="95">
        <f>AK6*(AM12+(AN12/48))/128</f>
        <v>0</v>
      </c>
      <c r="AN36" s="78"/>
      <c r="AO36" s="95">
        <f>AM6*(AO12+(AP12/48))/128</f>
        <v>0</v>
      </c>
      <c r="AP36" s="78"/>
      <c r="AQ36" s="95">
        <f>AO6*(AQ12+(AR12/48))/128</f>
        <v>0</v>
      </c>
      <c r="AR36" s="78"/>
      <c r="AS36" s="95">
        <f>AQ6*(AS12+(AT12/48))/128</f>
        <v>0</v>
      </c>
      <c r="AT36" s="78"/>
      <c r="AU36" s="95">
        <f>AS6*(AU12+(AV12/48))/128</f>
        <v>0</v>
      </c>
      <c r="AV36" s="78"/>
      <c r="AW36" s="95">
        <f>AU6*(AW12+(AX12/48))/128</f>
        <v>0</v>
      </c>
      <c r="AX36" s="78"/>
      <c r="AY36" s="95">
        <f>AW6*(AY12+(AZ12/48))/128</f>
        <v>0</v>
      </c>
      <c r="AZ36" s="78"/>
      <c r="BA36" s="95">
        <f>AY6*(BA12+(BB12/48))/128</f>
        <v>0</v>
      </c>
      <c r="BB36" s="78"/>
      <c r="BC36" s="95">
        <f>BA6*(BC12+(BD12/48))/128</f>
        <v>0</v>
      </c>
      <c r="BD36" s="78"/>
      <c r="BE36" s="95">
        <f>BC6*(BE12+(BF12/48))/128</f>
        <v>0</v>
      </c>
      <c r="BF36" s="78"/>
      <c r="BG36" s="95">
        <f>BE6*(BG12+(BH12/48))/128</f>
        <v>0</v>
      </c>
      <c r="BH36" s="78"/>
      <c r="BI36" s="163"/>
      <c r="BJ36" s="67"/>
      <c r="BK36" s="142"/>
      <c r="BL36" s="423">
        <f t="shared" si="14"/>
        <v>0</v>
      </c>
      <c r="BM36" s="407"/>
      <c r="BN36" s="423">
        <f t="shared" si="15"/>
        <v>0</v>
      </c>
      <c r="BO36" s="407"/>
      <c r="BP36" s="423">
        <f t="shared" si="16"/>
        <v>0</v>
      </c>
      <c r="BQ36" s="407"/>
      <c r="BR36" s="423">
        <f t="shared" si="17"/>
        <v>0</v>
      </c>
      <c r="BS36" s="407"/>
      <c r="BT36" s="423">
        <f t="shared" si="18"/>
        <v>0</v>
      </c>
      <c r="BU36" s="407"/>
      <c r="BV36" s="423">
        <f t="shared" si="19"/>
        <v>0</v>
      </c>
      <c r="BW36" s="407"/>
      <c r="BX36" s="423">
        <f t="shared" si="20"/>
        <v>0</v>
      </c>
      <c r="BY36" s="407"/>
      <c r="BZ36" s="423">
        <f t="shared" si="21"/>
        <v>0</v>
      </c>
      <c r="CA36" s="407"/>
      <c r="CB36" s="423">
        <f t="shared" si="22"/>
        <v>0</v>
      </c>
      <c r="CC36" s="407"/>
      <c r="CD36" s="423">
        <f t="shared" si="23"/>
        <v>0</v>
      </c>
      <c r="CE36" s="407"/>
      <c r="CF36" s="423">
        <f t="shared" si="24"/>
        <v>0</v>
      </c>
      <c r="CG36" s="407"/>
      <c r="CH36" s="423">
        <f t="shared" si="25"/>
        <v>0</v>
      </c>
      <c r="CI36" s="407"/>
      <c r="CJ36" s="421">
        <f t="shared" si="26"/>
        <v>0</v>
      </c>
      <c r="CK36" s="394"/>
      <c r="CL36" s="428">
        <f t="shared" si="27"/>
        <v>0</v>
      </c>
      <c r="CM36" s="398"/>
      <c r="CN36" s="428">
        <f t="shared" si="28"/>
        <v>0</v>
      </c>
      <c r="CO36" s="407"/>
      <c r="CP36" s="423">
        <f t="shared" si="29"/>
        <v>0</v>
      </c>
      <c r="CQ36" s="407"/>
      <c r="CR36" s="423">
        <f t="shared" si="30"/>
        <v>0</v>
      </c>
      <c r="CS36" s="407"/>
      <c r="CT36" s="423">
        <f t="shared" si="31"/>
        <v>0</v>
      </c>
      <c r="CU36" s="407"/>
      <c r="CV36" s="423">
        <f t="shared" si="32"/>
        <v>0</v>
      </c>
      <c r="CW36" s="407"/>
      <c r="CX36" s="423">
        <f t="shared" si="33"/>
        <v>0</v>
      </c>
      <c r="CY36" s="407"/>
      <c r="CZ36" s="423">
        <f t="shared" si="34"/>
        <v>0</v>
      </c>
      <c r="DA36" s="407"/>
      <c r="DB36" s="423">
        <f t="shared" si="35"/>
        <v>0</v>
      </c>
      <c r="DC36" s="407"/>
      <c r="DD36" s="423">
        <f t="shared" si="36"/>
        <v>0</v>
      </c>
      <c r="DE36" s="407"/>
      <c r="DF36" s="423">
        <f t="shared" si="37"/>
        <v>0</v>
      </c>
      <c r="DG36" s="407"/>
      <c r="DH36" s="423">
        <f t="shared" si="38"/>
        <v>0</v>
      </c>
      <c r="DI36" s="407"/>
      <c r="DJ36" s="423">
        <f t="shared" si="39"/>
        <v>0</v>
      </c>
      <c r="DK36" s="407"/>
      <c r="DL36" s="423">
        <f t="shared" si="40"/>
        <v>0</v>
      </c>
      <c r="DM36" s="407"/>
      <c r="DN36" s="423">
        <f t="shared" si="41"/>
        <v>0</v>
      </c>
      <c r="DO36" s="407"/>
      <c r="DP36" s="423">
        <f t="shared" si="42"/>
        <v>0</v>
      </c>
      <c r="DQ36" s="407"/>
      <c r="DR36" s="397">
        <f>DR6*(DR12+(DS12/48))/128</f>
        <v>0</v>
      </c>
      <c r="DS36" s="398"/>
      <c r="DT36" s="94">
        <f>DT6*(DT12+(DU12/48))/128</f>
        <v>0</v>
      </c>
      <c r="DU36" s="98"/>
      <c r="DV36" s="94">
        <f>DV6*(DV12+(DW12/48))/128</f>
        <v>0</v>
      </c>
      <c r="DW36" s="98"/>
      <c r="DX36" s="94">
        <f>DX6*(DX12+(DY12/48))/128</f>
        <v>0</v>
      </c>
      <c r="DY36" s="98"/>
      <c r="DZ36" s="94">
        <f>DZ6*(DZ12+(EA12/48))/128</f>
        <v>0</v>
      </c>
      <c r="EA36" s="98"/>
      <c r="EB36" s="94">
        <f>EB6*(EB12+(EC12/48))/128</f>
        <v>0</v>
      </c>
      <c r="EC36" s="98"/>
      <c r="ED36" s="94">
        <f>ED6*(ED12+(EE12/48))/128</f>
        <v>0</v>
      </c>
      <c r="EE36" s="98"/>
      <c r="EF36" s="94">
        <f>EF6*(EF12+(EG12/48))/128</f>
        <v>0</v>
      </c>
      <c r="EG36" s="98"/>
      <c r="EH36" s="94">
        <f>EH6*(EH12+(EI12/48))/128</f>
        <v>0</v>
      </c>
      <c r="EI36" s="98"/>
      <c r="EJ36" s="94">
        <f>EJ6*(EJ12+(EK12/48))/128</f>
        <v>0</v>
      </c>
      <c r="EK36" s="98"/>
      <c r="EL36" s="94">
        <f>EL6*(EL12+(EM12/48))/128</f>
        <v>0</v>
      </c>
      <c r="EM36" s="98"/>
      <c r="EN36" s="94">
        <f>EN6*(EN12+(EO12/48))/128</f>
        <v>0</v>
      </c>
      <c r="EO36" s="98"/>
      <c r="EP36" s="94">
        <f>EP6*(EP12+(EQ12/48))/128</f>
        <v>0</v>
      </c>
      <c r="EQ36" s="98"/>
      <c r="ER36" s="94">
        <f>ER6*(ER12+(ES12/48))/128</f>
        <v>0</v>
      </c>
      <c r="ES36" s="98"/>
      <c r="ET36" s="94">
        <f>ET6*(ET12+(EU12/48))/128</f>
        <v>0</v>
      </c>
      <c r="EU36" s="98"/>
      <c r="EV36" s="94">
        <f>EV6*(EV12+(EW12/48))/128</f>
        <v>0</v>
      </c>
      <c r="EW36" s="98"/>
      <c r="EX36" s="94">
        <f>EX6*(EX12+(EY12/48))/128</f>
        <v>0</v>
      </c>
      <c r="EY36" s="98"/>
      <c r="EZ36" s="94">
        <f>EZ6*(EZ12+(FA12/48))/128</f>
        <v>0</v>
      </c>
      <c r="FA36" s="98"/>
      <c r="FB36" s="94">
        <f>FB6*(FB12+(FC12/48))/128</f>
        <v>0</v>
      </c>
      <c r="FC36" s="98"/>
      <c r="FD36" s="94">
        <f>FD6*(FD12+(FE12/48))/128</f>
        <v>0</v>
      </c>
      <c r="FE36" s="98"/>
      <c r="FF36" s="94">
        <f>FF6*(FF12+(FG12/48))/128</f>
        <v>0</v>
      </c>
      <c r="FG36" s="98"/>
      <c r="FH36" s="94">
        <f>FH6*(FH12+(FI12/48))/128</f>
        <v>0</v>
      </c>
      <c r="FI36" s="98"/>
      <c r="FJ36" s="94">
        <f>FJ6*(FJ12+(FK12/48))/128</f>
        <v>0</v>
      </c>
      <c r="FK36" s="98"/>
      <c r="FL36" s="94">
        <f>FL6*(FL12+(FM12/48))/128</f>
        <v>0</v>
      </c>
      <c r="FM36" s="98"/>
      <c r="FN36" s="94">
        <f>FN6*(FN12+(FO12/48))/128</f>
        <v>0</v>
      </c>
      <c r="FO36" s="98"/>
      <c r="FP36" s="94">
        <f>FP6*(FP12+(FQ12/48))/128</f>
        <v>0</v>
      </c>
      <c r="FQ36" s="98"/>
      <c r="FR36" s="94">
        <f>FR6*(FR12+(FS12/48))/128</f>
        <v>0</v>
      </c>
      <c r="FS36" s="98"/>
      <c r="FT36" s="94">
        <f>FT6*(FT12+(FU12/48))/128</f>
        <v>0</v>
      </c>
      <c r="FU36" s="98"/>
      <c r="FV36" s="94">
        <f>FV6*(FV12+(FW12/48))/128</f>
        <v>0</v>
      </c>
      <c r="FW36" s="98"/>
      <c r="FX36" s="94">
        <f>FX6*(FX12+(FY12/48))/128</f>
        <v>0</v>
      </c>
      <c r="FY36" s="98"/>
      <c r="FZ36" s="94">
        <f>FZ6*(FZ12+(GA12/48))/128</f>
        <v>0</v>
      </c>
      <c r="GA36" s="98"/>
      <c r="GB36" s="81" t="s">
        <v>1</v>
      </c>
      <c r="GC36" s="206">
        <f aca="true" t="shared" si="43" ref="GC36:GC49">SUM(C36:GB36)</f>
        <v>0</v>
      </c>
      <c r="GD36" s="142"/>
    </row>
    <row r="37" spans="2:186" ht="20.25" hidden="1">
      <c r="B37" s="199" t="s">
        <v>2</v>
      </c>
      <c r="C37" s="92">
        <f t="shared" si="0"/>
        <v>0</v>
      </c>
      <c r="E37" s="67"/>
      <c r="F37" s="78"/>
      <c r="G37" s="397">
        <f t="shared" si="1"/>
        <v>0</v>
      </c>
      <c r="H37" s="407"/>
      <c r="I37" s="397">
        <f t="shared" si="2"/>
        <v>0</v>
      </c>
      <c r="J37" s="407"/>
      <c r="K37" s="397">
        <f t="shared" si="3"/>
        <v>0</v>
      </c>
      <c r="L37" s="407"/>
      <c r="M37" s="397">
        <f t="shared" si="4"/>
        <v>0</v>
      </c>
      <c r="N37" s="407"/>
      <c r="O37" s="397">
        <f t="shared" si="5"/>
        <v>0</v>
      </c>
      <c r="P37" s="407"/>
      <c r="Q37" s="397">
        <f t="shared" si="6"/>
        <v>0</v>
      </c>
      <c r="R37" s="407"/>
      <c r="S37" s="397">
        <f t="shared" si="7"/>
        <v>0</v>
      </c>
      <c r="T37" s="407"/>
      <c r="U37" s="397">
        <f t="shared" si="8"/>
        <v>0</v>
      </c>
      <c r="V37" s="407"/>
      <c r="W37" s="397">
        <f t="shared" si="9"/>
        <v>0</v>
      </c>
      <c r="X37" s="407"/>
      <c r="Y37" s="397">
        <f t="shared" si="10"/>
        <v>0</v>
      </c>
      <c r="Z37" s="407"/>
      <c r="AA37" s="397">
        <f t="shared" si="11"/>
        <v>0</v>
      </c>
      <c r="AB37" s="407"/>
      <c r="AC37" s="397">
        <f t="shared" si="12"/>
        <v>0</v>
      </c>
      <c r="AD37" s="407"/>
      <c r="AE37" s="397">
        <f t="shared" si="13"/>
        <v>0</v>
      </c>
      <c r="AF37" s="407"/>
      <c r="AG37" s="397">
        <f>AE6*(AG13+(AH13/48))/128</f>
        <v>0</v>
      </c>
      <c r="AH37" s="398"/>
      <c r="AI37" s="95">
        <f>AG6*(AI13+(AJ13/48))/128</f>
        <v>0</v>
      </c>
      <c r="AJ37" s="78"/>
      <c r="AK37" s="95">
        <f>AI6*(AK13+(AL13/48))/128</f>
        <v>0</v>
      </c>
      <c r="AL37" s="78"/>
      <c r="AM37" s="95">
        <f>AK6*(AM13+(AN13/48))/128</f>
        <v>0</v>
      </c>
      <c r="AN37" s="78"/>
      <c r="AO37" s="95">
        <f>AM6*(AO13+(AP13/48))/128</f>
        <v>0</v>
      </c>
      <c r="AP37" s="78"/>
      <c r="AQ37" s="95">
        <f>AO6*(AQ13+(AR13/48))/128</f>
        <v>0</v>
      </c>
      <c r="AR37" s="78"/>
      <c r="AS37" s="95">
        <f>AQ6*(AS13+(AT13/48))/128</f>
        <v>0</v>
      </c>
      <c r="AT37" s="78"/>
      <c r="AU37" s="95">
        <f>AS6*(AU13+(AV13/48))/128</f>
        <v>0</v>
      </c>
      <c r="AV37" s="78"/>
      <c r="AW37" s="95">
        <f>AU6*(AW13+(AX13/48))/128</f>
        <v>0</v>
      </c>
      <c r="AX37" s="78"/>
      <c r="AY37" s="95">
        <f>AW6*(AY13+(AZ13/48))/128</f>
        <v>0</v>
      </c>
      <c r="AZ37" s="78"/>
      <c r="BA37" s="95">
        <f>AY6*(BA13+(BB13/48))/128</f>
        <v>0</v>
      </c>
      <c r="BB37" s="78"/>
      <c r="BC37" s="95">
        <f>BA6*(BC13+(BD13/48))/128</f>
        <v>0</v>
      </c>
      <c r="BD37" s="78"/>
      <c r="BE37" s="95">
        <f>BC6*(BE13+(BF13/48))/128</f>
        <v>0</v>
      </c>
      <c r="BF37" s="78"/>
      <c r="BG37" s="95">
        <f>BE6*(BG13+(BH13/48))/128</f>
        <v>0</v>
      </c>
      <c r="BH37" s="78"/>
      <c r="BI37" s="163"/>
      <c r="BJ37" s="67"/>
      <c r="BK37" s="142"/>
      <c r="BL37" s="423">
        <f t="shared" si="14"/>
        <v>0</v>
      </c>
      <c r="BM37" s="407"/>
      <c r="BN37" s="423">
        <f t="shared" si="15"/>
        <v>0</v>
      </c>
      <c r="BO37" s="407"/>
      <c r="BP37" s="423">
        <f t="shared" si="16"/>
        <v>0</v>
      </c>
      <c r="BQ37" s="407"/>
      <c r="BR37" s="423">
        <f t="shared" si="17"/>
        <v>0</v>
      </c>
      <c r="BS37" s="407"/>
      <c r="BT37" s="423">
        <f t="shared" si="18"/>
        <v>0</v>
      </c>
      <c r="BU37" s="407"/>
      <c r="BV37" s="423">
        <f t="shared" si="19"/>
        <v>0</v>
      </c>
      <c r="BW37" s="407"/>
      <c r="BX37" s="423">
        <f t="shared" si="20"/>
        <v>0</v>
      </c>
      <c r="BY37" s="407"/>
      <c r="BZ37" s="423">
        <f t="shared" si="21"/>
        <v>0</v>
      </c>
      <c r="CA37" s="407"/>
      <c r="CB37" s="423">
        <f t="shared" si="22"/>
        <v>0</v>
      </c>
      <c r="CC37" s="407"/>
      <c r="CD37" s="423">
        <f t="shared" si="23"/>
        <v>0</v>
      </c>
      <c r="CE37" s="407"/>
      <c r="CF37" s="423">
        <f t="shared" si="24"/>
        <v>0</v>
      </c>
      <c r="CG37" s="407"/>
      <c r="CH37" s="423">
        <f t="shared" si="25"/>
        <v>0</v>
      </c>
      <c r="CI37" s="407"/>
      <c r="CJ37" s="421">
        <f t="shared" si="26"/>
        <v>0</v>
      </c>
      <c r="CK37" s="394"/>
      <c r="CL37" s="428">
        <f t="shared" si="27"/>
        <v>0</v>
      </c>
      <c r="CM37" s="398"/>
      <c r="CN37" s="428">
        <f t="shared" si="28"/>
        <v>0</v>
      </c>
      <c r="CO37" s="407"/>
      <c r="CP37" s="423">
        <f t="shared" si="29"/>
        <v>0</v>
      </c>
      <c r="CQ37" s="407"/>
      <c r="CR37" s="423">
        <f t="shared" si="30"/>
        <v>0</v>
      </c>
      <c r="CS37" s="407"/>
      <c r="CT37" s="423">
        <f t="shared" si="31"/>
        <v>0</v>
      </c>
      <c r="CU37" s="407"/>
      <c r="CV37" s="423">
        <f t="shared" si="32"/>
        <v>0</v>
      </c>
      <c r="CW37" s="407"/>
      <c r="CX37" s="423">
        <f t="shared" si="33"/>
        <v>0</v>
      </c>
      <c r="CY37" s="407"/>
      <c r="CZ37" s="423">
        <f t="shared" si="34"/>
        <v>0</v>
      </c>
      <c r="DA37" s="407"/>
      <c r="DB37" s="423">
        <f t="shared" si="35"/>
        <v>0</v>
      </c>
      <c r="DC37" s="407"/>
      <c r="DD37" s="423">
        <f t="shared" si="36"/>
        <v>0</v>
      </c>
      <c r="DE37" s="407"/>
      <c r="DF37" s="423">
        <f t="shared" si="37"/>
        <v>0</v>
      </c>
      <c r="DG37" s="407"/>
      <c r="DH37" s="423">
        <f t="shared" si="38"/>
        <v>0</v>
      </c>
      <c r="DI37" s="407"/>
      <c r="DJ37" s="423">
        <f t="shared" si="39"/>
        <v>0</v>
      </c>
      <c r="DK37" s="407"/>
      <c r="DL37" s="423">
        <f t="shared" si="40"/>
        <v>0</v>
      </c>
      <c r="DM37" s="407"/>
      <c r="DN37" s="423">
        <f t="shared" si="41"/>
        <v>0</v>
      </c>
      <c r="DO37" s="407"/>
      <c r="DP37" s="423">
        <f t="shared" si="42"/>
        <v>0</v>
      </c>
      <c r="DQ37" s="407"/>
      <c r="DR37" s="397">
        <f>DR6*(DR13+(DS13/48))/128</f>
        <v>0</v>
      </c>
      <c r="DS37" s="398"/>
      <c r="DT37" s="94">
        <f>DT6*(DT13+(DU13/48))/128</f>
        <v>0</v>
      </c>
      <c r="DU37" s="98"/>
      <c r="DV37" s="94">
        <f>DV6*(DV13+(DW13/48))/128</f>
        <v>0</v>
      </c>
      <c r="DW37" s="98"/>
      <c r="DX37" s="94">
        <f>DX6*(DX13+(DY13/48))/128</f>
        <v>0</v>
      </c>
      <c r="DY37" s="98"/>
      <c r="DZ37" s="94">
        <f>DZ6*(DZ13+(EA13/48))/128</f>
        <v>0</v>
      </c>
      <c r="EA37" s="98"/>
      <c r="EB37" s="94">
        <f>EB6*(EB13+(EC13/48))/128</f>
        <v>0</v>
      </c>
      <c r="EC37" s="98"/>
      <c r="ED37" s="94">
        <f>ED6*(ED13+(EE13/48))/128</f>
        <v>0</v>
      </c>
      <c r="EE37" s="98"/>
      <c r="EF37" s="94">
        <f>EF6*(EF13+(EG13/48))/128</f>
        <v>0</v>
      </c>
      <c r="EG37" s="98"/>
      <c r="EH37" s="94">
        <f>EH6*(EH13+(EI13/48))/128</f>
        <v>0</v>
      </c>
      <c r="EI37" s="98"/>
      <c r="EJ37" s="94">
        <f>EJ6*(EJ13+(EK13/48))/128</f>
        <v>0</v>
      </c>
      <c r="EK37" s="98"/>
      <c r="EL37" s="94">
        <f>EL6*(EL13+(EM13/48))/128</f>
        <v>0</v>
      </c>
      <c r="EM37" s="98"/>
      <c r="EN37" s="94">
        <f>EN6*(EN13+(EO13/48))/128</f>
        <v>0</v>
      </c>
      <c r="EO37" s="98"/>
      <c r="EP37" s="94">
        <f>EP6*(EP13+(EQ13/48))/128</f>
        <v>0</v>
      </c>
      <c r="EQ37" s="98"/>
      <c r="ER37" s="94">
        <f>ER6*(ER13+(ES13/48))/128</f>
        <v>0</v>
      </c>
      <c r="ES37" s="98"/>
      <c r="ET37" s="94">
        <f>ET6*(ET13+(EU13/48))/128</f>
        <v>0</v>
      </c>
      <c r="EU37" s="98"/>
      <c r="EV37" s="94">
        <f>EV6*(EV13+(EW13/48))/128</f>
        <v>0</v>
      </c>
      <c r="EW37" s="98"/>
      <c r="EX37" s="94">
        <f>EX6*(EX13+(EY13/48))/128</f>
        <v>0</v>
      </c>
      <c r="EY37" s="98"/>
      <c r="EZ37" s="94">
        <f>EZ6*(EZ13+(FA13/48))/128</f>
        <v>0</v>
      </c>
      <c r="FA37" s="98"/>
      <c r="FB37" s="94">
        <f>FB6*(FB13+(FC13/48))/128</f>
        <v>0</v>
      </c>
      <c r="FC37" s="98"/>
      <c r="FD37" s="94">
        <f>FD6*(FD13+(FE13/48))/128</f>
        <v>0</v>
      </c>
      <c r="FE37" s="98"/>
      <c r="FF37" s="94">
        <f>FF6*(FF13+(FG13/48))/128</f>
        <v>0</v>
      </c>
      <c r="FG37" s="98"/>
      <c r="FH37" s="94">
        <f>FH6*(FH13+(FI13/48))/128</f>
        <v>0</v>
      </c>
      <c r="FI37" s="98"/>
      <c r="FJ37" s="94">
        <f>FJ6*(FJ13+(FK13/48))/128</f>
        <v>0</v>
      </c>
      <c r="FK37" s="98"/>
      <c r="FL37" s="94">
        <f>FL6*(FL13+(FM13/48))/128</f>
        <v>0</v>
      </c>
      <c r="FM37" s="98"/>
      <c r="FN37" s="94">
        <f>FN6*(FN13+(FO13/48))/128</f>
        <v>0</v>
      </c>
      <c r="FO37" s="98"/>
      <c r="FP37" s="94">
        <f>FP6*(FP13+(FQ13/48))/128</f>
        <v>0</v>
      </c>
      <c r="FQ37" s="98"/>
      <c r="FR37" s="94">
        <f>FR6*(FR13+(FS13/48))/128</f>
        <v>0</v>
      </c>
      <c r="FS37" s="98"/>
      <c r="FT37" s="94">
        <f>FT6*(FT13+(FU13/48))/128</f>
        <v>0</v>
      </c>
      <c r="FU37" s="98"/>
      <c r="FV37" s="94">
        <f>FV6*(FV13+(FW13/48))/128</f>
        <v>0</v>
      </c>
      <c r="FW37" s="98"/>
      <c r="FX37" s="94">
        <f>FX6*(FX13+(FY13/48))/128</f>
        <v>0</v>
      </c>
      <c r="FY37" s="98"/>
      <c r="FZ37" s="94">
        <f>FZ6*(FZ13+(GA13/48))/128</f>
        <v>0</v>
      </c>
      <c r="GA37" s="98"/>
      <c r="GB37" s="81" t="s">
        <v>2</v>
      </c>
      <c r="GC37" s="206">
        <f t="shared" si="43"/>
        <v>0</v>
      </c>
      <c r="GD37" s="142"/>
    </row>
    <row r="38" spans="2:186" ht="20.25" hidden="1">
      <c r="B38" s="199" t="s">
        <v>16</v>
      </c>
      <c r="C38" s="92">
        <f t="shared" si="0"/>
        <v>0</v>
      </c>
      <c r="E38" s="67"/>
      <c r="F38" s="78"/>
      <c r="G38" s="397">
        <f t="shared" si="1"/>
        <v>0</v>
      </c>
      <c r="H38" s="407"/>
      <c r="I38" s="397">
        <f t="shared" si="2"/>
        <v>0</v>
      </c>
      <c r="J38" s="407"/>
      <c r="K38" s="397">
        <f t="shared" si="3"/>
        <v>0</v>
      </c>
      <c r="L38" s="407"/>
      <c r="M38" s="397">
        <f t="shared" si="4"/>
        <v>0</v>
      </c>
      <c r="N38" s="407"/>
      <c r="O38" s="397">
        <f t="shared" si="5"/>
        <v>0</v>
      </c>
      <c r="P38" s="407"/>
      <c r="Q38" s="397">
        <f t="shared" si="6"/>
        <v>0</v>
      </c>
      <c r="R38" s="407"/>
      <c r="S38" s="397">
        <f t="shared" si="7"/>
        <v>0</v>
      </c>
      <c r="T38" s="407"/>
      <c r="U38" s="397">
        <f t="shared" si="8"/>
        <v>0</v>
      </c>
      <c r="V38" s="407"/>
      <c r="W38" s="397">
        <f t="shared" si="9"/>
        <v>0</v>
      </c>
      <c r="X38" s="407"/>
      <c r="Y38" s="397">
        <f t="shared" si="10"/>
        <v>0</v>
      </c>
      <c r="Z38" s="407"/>
      <c r="AA38" s="397">
        <f t="shared" si="11"/>
        <v>0</v>
      </c>
      <c r="AB38" s="407"/>
      <c r="AC38" s="397">
        <f t="shared" si="12"/>
        <v>0</v>
      </c>
      <c r="AD38" s="407"/>
      <c r="AE38" s="397">
        <f t="shared" si="13"/>
        <v>0</v>
      </c>
      <c r="AF38" s="407"/>
      <c r="AG38" s="397">
        <f>AE6*(AG14+(AH14/48))/128</f>
        <v>0</v>
      </c>
      <c r="AH38" s="398"/>
      <c r="AI38" s="95">
        <f>AG6*(AI14+(AJ14/48))/128</f>
        <v>0</v>
      </c>
      <c r="AJ38" s="78"/>
      <c r="AK38" s="95">
        <f>AI6*(AK14+(AL14/48))/128</f>
        <v>0</v>
      </c>
      <c r="AL38" s="78"/>
      <c r="AM38" s="95">
        <f>AK6*(AM14+(AN14/48))/128</f>
        <v>0</v>
      </c>
      <c r="AN38" s="78"/>
      <c r="AO38" s="95">
        <f>AM6*(AO14+(AP14/48))/128</f>
        <v>0</v>
      </c>
      <c r="AP38" s="78"/>
      <c r="AQ38" s="95">
        <f>AO6*(AQ14+(AR14/48))/128</f>
        <v>0</v>
      </c>
      <c r="AR38" s="78"/>
      <c r="AS38" s="95">
        <f>AQ6*(AS14+(AT14/48))/128</f>
        <v>0</v>
      </c>
      <c r="AT38" s="78"/>
      <c r="AU38" s="95">
        <f>AS6*(AU14+(AV14/48))/128</f>
        <v>0</v>
      </c>
      <c r="AV38" s="78"/>
      <c r="AW38" s="95">
        <f>AU6*(AW14+(AX14/48))/128</f>
        <v>0</v>
      </c>
      <c r="AX38" s="78"/>
      <c r="AY38" s="95">
        <f>AW6*(AY14+(AZ14/48))/128</f>
        <v>0</v>
      </c>
      <c r="AZ38" s="78"/>
      <c r="BA38" s="95">
        <f>AY6*(BA14+(BB14/48))/128</f>
        <v>0</v>
      </c>
      <c r="BB38" s="78"/>
      <c r="BC38" s="95">
        <f>BA6*(BC14+(BD14/48))/128</f>
        <v>0</v>
      </c>
      <c r="BD38" s="78"/>
      <c r="BE38" s="95">
        <f>BC6*(BE14+(BF14/48))/128</f>
        <v>0</v>
      </c>
      <c r="BF38" s="78"/>
      <c r="BG38" s="95">
        <f>BE6*(BG14+(BH14/48))/128</f>
        <v>0</v>
      </c>
      <c r="BH38" s="78"/>
      <c r="BI38" s="163"/>
      <c r="BJ38" s="67"/>
      <c r="BK38" s="142"/>
      <c r="BL38" s="423">
        <f t="shared" si="14"/>
        <v>0</v>
      </c>
      <c r="BM38" s="407"/>
      <c r="BN38" s="423">
        <f t="shared" si="15"/>
        <v>0</v>
      </c>
      <c r="BO38" s="407"/>
      <c r="BP38" s="423">
        <f t="shared" si="16"/>
        <v>0</v>
      </c>
      <c r="BQ38" s="407"/>
      <c r="BR38" s="423">
        <f t="shared" si="17"/>
        <v>0</v>
      </c>
      <c r="BS38" s="407"/>
      <c r="BT38" s="423">
        <f t="shared" si="18"/>
        <v>0</v>
      </c>
      <c r="BU38" s="407"/>
      <c r="BV38" s="423">
        <f t="shared" si="19"/>
        <v>0</v>
      </c>
      <c r="BW38" s="407"/>
      <c r="BX38" s="423">
        <f t="shared" si="20"/>
        <v>0</v>
      </c>
      <c r="BY38" s="407"/>
      <c r="BZ38" s="423">
        <f t="shared" si="21"/>
        <v>0</v>
      </c>
      <c r="CA38" s="407"/>
      <c r="CB38" s="423">
        <f t="shared" si="22"/>
        <v>0</v>
      </c>
      <c r="CC38" s="407"/>
      <c r="CD38" s="423">
        <f t="shared" si="23"/>
        <v>0</v>
      </c>
      <c r="CE38" s="407"/>
      <c r="CF38" s="423">
        <f t="shared" si="24"/>
        <v>0</v>
      </c>
      <c r="CG38" s="407"/>
      <c r="CH38" s="423">
        <f t="shared" si="25"/>
        <v>0</v>
      </c>
      <c r="CI38" s="407"/>
      <c r="CJ38" s="421">
        <f t="shared" si="26"/>
        <v>0</v>
      </c>
      <c r="CK38" s="394"/>
      <c r="CL38" s="428">
        <f t="shared" si="27"/>
        <v>0</v>
      </c>
      <c r="CM38" s="398"/>
      <c r="CN38" s="428">
        <f t="shared" si="28"/>
        <v>0</v>
      </c>
      <c r="CO38" s="407"/>
      <c r="CP38" s="423">
        <f t="shared" si="29"/>
        <v>0</v>
      </c>
      <c r="CQ38" s="407"/>
      <c r="CR38" s="423">
        <f t="shared" si="30"/>
        <v>0</v>
      </c>
      <c r="CS38" s="407"/>
      <c r="CT38" s="423">
        <f t="shared" si="31"/>
        <v>0</v>
      </c>
      <c r="CU38" s="407"/>
      <c r="CV38" s="423">
        <f t="shared" si="32"/>
        <v>0</v>
      </c>
      <c r="CW38" s="407"/>
      <c r="CX38" s="423">
        <f t="shared" si="33"/>
        <v>0</v>
      </c>
      <c r="CY38" s="407"/>
      <c r="CZ38" s="423">
        <f t="shared" si="34"/>
        <v>0</v>
      </c>
      <c r="DA38" s="407"/>
      <c r="DB38" s="423">
        <f t="shared" si="35"/>
        <v>0</v>
      </c>
      <c r="DC38" s="407"/>
      <c r="DD38" s="423">
        <f t="shared" si="36"/>
        <v>0</v>
      </c>
      <c r="DE38" s="407"/>
      <c r="DF38" s="423">
        <f t="shared" si="37"/>
        <v>0</v>
      </c>
      <c r="DG38" s="407"/>
      <c r="DH38" s="423">
        <f t="shared" si="38"/>
        <v>0</v>
      </c>
      <c r="DI38" s="407"/>
      <c r="DJ38" s="423">
        <f t="shared" si="39"/>
        <v>0</v>
      </c>
      <c r="DK38" s="407"/>
      <c r="DL38" s="423">
        <f t="shared" si="40"/>
        <v>0</v>
      </c>
      <c r="DM38" s="407"/>
      <c r="DN38" s="423">
        <f t="shared" si="41"/>
        <v>0</v>
      </c>
      <c r="DO38" s="407"/>
      <c r="DP38" s="423">
        <f t="shared" si="42"/>
        <v>0</v>
      </c>
      <c r="DQ38" s="407"/>
      <c r="DR38" s="397">
        <f>DR6*(DR14+(DS14/48))/128</f>
        <v>0</v>
      </c>
      <c r="DS38" s="398"/>
      <c r="DT38" s="94">
        <f>DT6*(DT14+(DU14/48))/128</f>
        <v>0</v>
      </c>
      <c r="DU38" s="98"/>
      <c r="DV38" s="94">
        <f>DV6*(DV14+(DW14/48))/128</f>
        <v>0</v>
      </c>
      <c r="DW38" s="98"/>
      <c r="DX38" s="94">
        <f>DX6*(DX14+(DY14/48))/128</f>
        <v>0</v>
      </c>
      <c r="DY38" s="98"/>
      <c r="DZ38" s="94">
        <f>DZ6*(DZ14+(EA14/48))/128</f>
        <v>0</v>
      </c>
      <c r="EA38" s="98"/>
      <c r="EB38" s="94">
        <f>EB6*(EB14+(EC14/48))/128</f>
        <v>0</v>
      </c>
      <c r="EC38" s="98"/>
      <c r="ED38" s="94">
        <f>ED6*(ED14+(EE14/48))/128</f>
        <v>0</v>
      </c>
      <c r="EE38" s="98"/>
      <c r="EF38" s="94">
        <f>EF6*(EF14+(EG14/48))/128</f>
        <v>0</v>
      </c>
      <c r="EG38" s="98"/>
      <c r="EH38" s="94">
        <f>EH6*(EH14+(EI14/48))/128</f>
        <v>0</v>
      </c>
      <c r="EI38" s="98"/>
      <c r="EJ38" s="94">
        <f>EJ6*(EJ14+(EK14/48))/128</f>
        <v>0</v>
      </c>
      <c r="EK38" s="98"/>
      <c r="EL38" s="94">
        <f>EL6*(EL14+(EM14/48))/128</f>
        <v>0</v>
      </c>
      <c r="EM38" s="98"/>
      <c r="EN38" s="94">
        <f>EN6*(EN14+(EO14/48))/128</f>
        <v>0</v>
      </c>
      <c r="EO38" s="98"/>
      <c r="EP38" s="94">
        <f>EP6*(EP14+(EQ14/48))/128</f>
        <v>0</v>
      </c>
      <c r="EQ38" s="98"/>
      <c r="ER38" s="94">
        <f>ER6*(ER14+(ES14/48))/128</f>
        <v>0</v>
      </c>
      <c r="ES38" s="98"/>
      <c r="ET38" s="94">
        <f>ET6*(ET14+(EU14/48))/128</f>
        <v>0</v>
      </c>
      <c r="EU38" s="98"/>
      <c r="EV38" s="94">
        <f>EV6*(EV14+(EW14/48))/128</f>
        <v>0</v>
      </c>
      <c r="EW38" s="98"/>
      <c r="EX38" s="94">
        <f>EX6*(EX14+(EY14/48))/128</f>
        <v>0</v>
      </c>
      <c r="EY38" s="98"/>
      <c r="EZ38" s="94">
        <f>EZ6*(EZ14+(FA14/48))/128</f>
        <v>0</v>
      </c>
      <c r="FA38" s="98"/>
      <c r="FB38" s="94">
        <f>FB6*(FB14+(FC14/48))/128</f>
        <v>0</v>
      </c>
      <c r="FC38" s="98"/>
      <c r="FD38" s="94">
        <f>FD6*(FD14+(FE14/48))/128</f>
        <v>0</v>
      </c>
      <c r="FE38" s="98"/>
      <c r="FF38" s="94">
        <f>FF6*(FF14+(FG14/48))/128</f>
        <v>0</v>
      </c>
      <c r="FG38" s="98"/>
      <c r="FH38" s="94">
        <f>FH6*(FH14+(FI14/48))/128</f>
        <v>0</v>
      </c>
      <c r="FI38" s="98"/>
      <c r="FJ38" s="94">
        <f>FJ6*(FJ14+(FK14/48))/128</f>
        <v>0</v>
      </c>
      <c r="FK38" s="98"/>
      <c r="FL38" s="94">
        <f>FL6*(FL14+(FM14/48))/128</f>
        <v>0</v>
      </c>
      <c r="FM38" s="98"/>
      <c r="FN38" s="94">
        <f>FN6*(FN14+(FO14/48))/128</f>
        <v>0</v>
      </c>
      <c r="FO38" s="98"/>
      <c r="FP38" s="94">
        <f>FP6*(FP14+(FQ14/48))/128</f>
        <v>0</v>
      </c>
      <c r="FQ38" s="98"/>
      <c r="FR38" s="94">
        <f>FR6*(FR14+(FS14/48))/128</f>
        <v>0</v>
      </c>
      <c r="FS38" s="98"/>
      <c r="FT38" s="94">
        <f>FT6*(FT14+(FU14/48))/128</f>
        <v>0</v>
      </c>
      <c r="FU38" s="98"/>
      <c r="FV38" s="94">
        <f>FV6*(FV14+(FW14/48))/128</f>
        <v>0</v>
      </c>
      <c r="FW38" s="98"/>
      <c r="FX38" s="94">
        <f>FX6*(FX14+(FY14/48))/128</f>
        <v>0</v>
      </c>
      <c r="FY38" s="98"/>
      <c r="FZ38" s="94">
        <f>FZ6*(FZ14+(GA14/48))/128</f>
        <v>0</v>
      </c>
      <c r="GA38" s="98"/>
      <c r="GB38" s="81" t="s">
        <v>16</v>
      </c>
      <c r="GC38" s="206">
        <f t="shared" si="43"/>
        <v>0</v>
      </c>
      <c r="GD38" s="142"/>
    </row>
    <row r="39" spans="2:186" ht="20.25" hidden="1">
      <c r="B39" s="199" t="s">
        <v>3</v>
      </c>
      <c r="C39" s="92">
        <f t="shared" si="0"/>
        <v>0</v>
      </c>
      <c r="E39" s="67"/>
      <c r="F39" s="78"/>
      <c r="G39" s="397">
        <f t="shared" si="1"/>
        <v>0</v>
      </c>
      <c r="H39" s="407"/>
      <c r="I39" s="397">
        <f t="shared" si="2"/>
        <v>0</v>
      </c>
      <c r="J39" s="407"/>
      <c r="K39" s="397">
        <f t="shared" si="3"/>
        <v>0</v>
      </c>
      <c r="L39" s="407"/>
      <c r="M39" s="397">
        <f t="shared" si="4"/>
        <v>0</v>
      </c>
      <c r="N39" s="407"/>
      <c r="O39" s="397">
        <f t="shared" si="5"/>
        <v>0</v>
      </c>
      <c r="P39" s="407"/>
      <c r="Q39" s="397">
        <f t="shared" si="6"/>
        <v>0</v>
      </c>
      <c r="R39" s="407"/>
      <c r="S39" s="397">
        <f t="shared" si="7"/>
        <v>0</v>
      </c>
      <c r="T39" s="407"/>
      <c r="U39" s="397">
        <f t="shared" si="8"/>
        <v>0</v>
      </c>
      <c r="V39" s="407"/>
      <c r="W39" s="397">
        <f t="shared" si="9"/>
        <v>0</v>
      </c>
      <c r="X39" s="407"/>
      <c r="Y39" s="397">
        <f t="shared" si="10"/>
        <v>0</v>
      </c>
      <c r="Z39" s="407"/>
      <c r="AA39" s="397">
        <f t="shared" si="11"/>
        <v>0</v>
      </c>
      <c r="AB39" s="407"/>
      <c r="AC39" s="397">
        <f t="shared" si="12"/>
        <v>0</v>
      </c>
      <c r="AD39" s="407"/>
      <c r="AE39" s="397">
        <f t="shared" si="13"/>
        <v>0</v>
      </c>
      <c r="AF39" s="407"/>
      <c r="AG39" s="397">
        <f>AE6*(AG15+(AH15/48))/128</f>
        <v>0</v>
      </c>
      <c r="AH39" s="398"/>
      <c r="AI39" s="95">
        <f>AG6*(AI15+(AJ15/48))/128</f>
        <v>0</v>
      </c>
      <c r="AJ39" s="78"/>
      <c r="AK39" s="95">
        <f>AI6*(AK15+(AL15/48))/128</f>
        <v>0</v>
      </c>
      <c r="AL39" s="78"/>
      <c r="AM39" s="95">
        <f>AK6*(AM15+(AN15/48))/128</f>
        <v>0</v>
      </c>
      <c r="AN39" s="78"/>
      <c r="AO39" s="95">
        <f>AM6*(AO15+(AP15/48))/128</f>
        <v>0</v>
      </c>
      <c r="AP39" s="78"/>
      <c r="AQ39" s="95">
        <f>AO6*(AQ15+(AR15/48))/128</f>
        <v>0</v>
      </c>
      <c r="AR39" s="78"/>
      <c r="AS39" s="95">
        <f>AQ6*(AS15+(AT15/48))/128</f>
        <v>0</v>
      </c>
      <c r="AT39" s="78"/>
      <c r="AU39" s="95">
        <f>AS6*(AU15+(AV15/48))/128</f>
        <v>0</v>
      </c>
      <c r="AV39" s="78"/>
      <c r="AW39" s="95">
        <f>AU6*(AW15+(AX15/48))/128</f>
        <v>0</v>
      </c>
      <c r="AX39" s="78"/>
      <c r="AY39" s="95">
        <f>AW6*(AY15+(AZ15/48))/128</f>
        <v>0</v>
      </c>
      <c r="AZ39" s="78"/>
      <c r="BA39" s="95">
        <f>AY6*(BA15+(BB15/48))/128</f>
        <v>0</v>
      </c>
      <c r="BB39" s="78"/>
      <c r="BC39" s="95">
        <f>BA6*(BC15+(BD15/48))/128</f>
        <v>0</v>
      </c>
      <c r="BD39" s="78"/>
      <c r="BE39" s="95">
        <f>BC6*(BE15+(BF15/48))/128</f>
        <v>0</v>
      </c>
      <c r="BF39" s="78"/>
      <c r="BG39" s="95">
        <f>BE6*(BG15+(BH15/48))/128</f>
        <v>0</v>
      </c>
      <c r="BH39" s="78"/>
      <c r="BI39" s="163"/>
      <c r="BJ39" s="67"/>
      <c r="BK39" s="142"/>
      <c r="BL39" s="423">
        <f t="shared" si="14"/>
        <v>0</v>
      </c>
      <c r="BM39" s="407"/>
      <c r="BN39" s="423">
        <f t="shared" si="15"/>
        <v>0</v>
      </c>
      <c r="BO39" s="407"/>
      <c r="BP39" s="423">
        <f t="shared" si="16"/>
        <v>0</v>
      </c>
      <c r="BQ39" s="407"/>
      <c r="BR39" s="423">
        <f t="shared" si="17"/>
        <v>0</v>
      </c>
      <c r="BS39" s="407"/>
      <c r="BT39" s="423">
        <f t="shared" si="18"/>
        <v>0</v>
      </c>
      <c r="BU39" s="407"/>
      <c r="BV39" s="423">
        <f t="shared" si="19"/>
        <v>0</v>
      </c>
      <c r="BW39" s="407"/>
      <c r="BX39" s="423">
        <f t="shared" si="20"/>
        <v>0</v>
      </c>
      <c r="BY39" s="407"/>
      <c r="BZ39" s="423">
        <f t="shared" si="21"/>
        <v>0</v>
      </c>
      <c r="CA39" s="407"/>
      <c r="CB39" s="423">
        <f t="shared" si="22"/>
        <v>0</v>
      </c>
      <c r="CC39" s="407"/>
      <c r="CD39" s="423">
        <f t="shared" si="23"/>
        <v>0</v>
      </c>
      <c r="CE39" s="407"/>
      <c r="CF39" s="423">
        <f t="shared" si="24"/>
        <v>0</v>
      </c>
      <c r="CG39" s="407"/>
      <c r="CH39" s="423">
        <f t="shared" si="25"/>
        <v>0</v>
      </c>
      <c r="CI39" s="407"/>
      <c r="CJ39" s="421">
        <f t="shared" si="26"/>
        <v>0</v>
      </c>
      <c r="CK39" s="394"/>
      <c r="CL39" s="428">
        <f t="shared" si="27"/>
        <v>0</v>
      </c>
      <c r="CM39" s="398"/>
      <c r="CN39" s="428">
        <f t="shared" si="28"/>
        <v>0</v>
      </c>
      <c r="CO39" s="407"/>
      <c r="CP39" s="423">
        <f t="shared" si="29"/>
        <v>0</v>
      </c>
      <c r="CQ39" s="407"/>
      <c r="CR39" s="423">
        <f t="shared" si="30"/>
        <v>0</v>
      </c>
      <c r="CS39" s="407"/>
      <c r="CT39" s="423">
        <f t="shared" si="31"/>
        <v>0</v>
      </c>
      <c r="CU39" s="407"/>
      <c r="CV39" s="423">
        <f t="shared" si="32"/>
        <v>0</v>
      </c>
      <c r="CW39" s="407"/>
      <c r="CX39" s="423">
        <f t="shared" si="33"/>
        <v>0</v>
      </c>
      <c r="CY39" s="407"/>
      <c r="CZ39" s="423">
        <f t="shared" si="34"/>
        <v>0</v>
      </c>
      <c r="DA39" s="407"/>
      <c r="DB39" s="423">
        <f t="shared" si="35"/>
        <v>0</v>
      </c>
      <c r="DC39" s="407"/>
      <c r="DD39" s="423">
        <f t="shared" si="36"/>
        <v>0</v>
      </c>
      <c r="DE39" s="407"/>
      <c r="DF39" s="423">
        <f t="shared" si="37"/>
        <v>0</v>
      </c>
      <c r="DG39" s="407"/>
      <c r="DH39" s="423">
        <f t="shared" si="38"/>
        <v>0</v>
      </c>
      <c r="DI39" s="407"/>
      <c r="DJ39" s="423">
        <f t="shared" si="39"/>
        <v>0</v>
      </c>
      <c r="DK39" s="407"/>
      <c r="DL39" s="423">
        <f t="shared" si="40"/>
        <v>0</v>
      </c>
      <c r="DM39" s="407"/>
      <c r="DN39" s="423">
        <f t="shared" si="41"/>
        <v>0</v>
      </c>
      <c r="DO39" s="407"/>
      <c r="DP39" s="423">
        <f t="shared" si="42"/>
        <v>0</v>
      </c>
      <c r="DQ39" s="407"/>
      <c r="DR39" s="397">
        <f>DR6*(DR15+(DS15/48))/128</f>
        <v>0</v>
      </c>
      <c r="DS39" s="398"/>
      <c r="DT39" s="94">
        <f>DT6*(DT15+(DU15/48))/128</f>
        <v>0</v>
      </c>
      <c r="DU39" s="98"/>
      <c r="DV39" s="94">
        <f>DV6*(DV15+(DW15/48))/128</f>
        <v>0</v>
      </c>
      <c r="DW39" s="98"/>
      <c r="DX39" s="94">
        <f>DX6*(DX15+(DY15/48))/128</f>
        <v>0</v>
      </c>
      <c r="DY39" s="98"/>
      <c r="DZ39" s="94">
        <f>DZ6*(DZ15+(EA15/48))/128</f>
        <v>0</v>
      </c>
      <c r="EA39" s="98"/>
      <c r="EB39" s="94">
        <f>EB6*(EB15+(EC15/48))/128</f>
        <v>0</v>
      </c>
      <c r="EC39" s="98"/>
      <c r="ED39" s="94">
        <f>ED6*(ED15+(EE15/48))/128</f>
        <v>0</v>
      </c>
      <c r="EE39" s="98"/>
      <c r="EF39" s="94">
        <f>EF6*(EF15+(EG15/48))/128</f>
        <v>0</v>
      </c>
      <c r="EG39" s="98"/>
      <c r="EH39" s="94">
        <f>EH6*(EH15+(EI15/48))/128</f>
        <v>0</v>
      </c>
      <c r="EI39" s="98"/>
      <c r="EJ39" s="94">
        <f>EJ6*(EJ15+(EK15/48))/128</f>
        <v>0</v>
      </c>
      <c r="EK39" s="98"/>
      <c r="EL39" s="94">
        <f>EL6*(EL15+(EM15/48))/128</f>
        <v>0</v>
      </c>
      <c r="EM39" s="98"/>
      <c r="EN39" s="94">
        <f>EN6*(EN15+(EO15/48))/128</f>
        <v>0</v>
      </c>
      <c r="EO39" s="98"/>
      <c r="EP39" s="94">
        <f>EP6*(EP15+(EQ15/48))/128</f>
        <v>0</v>
      </c>
      <c r="EQ39" s="98"/>
      <c r="ER39" s="94">
        <f>ER6*(ER15+(ES15/48))/128</f>
        <v>0</v>
      </c>
      <c r="ES39" s="98"/>
      <c r="ET39" s="94">
        <f>ET6*(ET15+(EU15/48))/128</f>
        <v>0</v>
      </c>
      <c r="EU39" s="98"/>
      <c r="EV39" s="94">
        <f>EV6*(EV15+(EW15/48))/128</f>
        <v>0</v>
      </c>
      <c r="EW39" s="98"/>
      <c r="EX39" s="94">
        <f>EX6*(EX15+(EY15/48))/128</f>
        <v>0</v>
      </c>
      <c r="EY39" s="98"/>
      <c r="EZ39" s="94">
        <f>EZ6*(EZ15+(FA15/48))/128</f>
        <v>0</v>
      </c>
      <c r="FA39" s="98"/>
      <c r="FB39" s="94">
        <f>FB6*(FB15+(FC15/48))/128</f>
        <v>0</v>
      </c>
      <c r="FC39" s="98"/>
      <c r="FD39" s="94">
        <f>FD6*(FD15+(FE15/48))/128</f>
        <v>0</v>
      </c>
      <c r="FE39" s="98"/>
      <c r="FF39" s="94">
        <f>FF6*(FF15+(FG15/48))/128</f>
        <v>0</v>
      </c>
      <c r="FG39" s="98"/>
      <c r="FH39" s="94">
        <f>FH6*(FH15+(FI15/48))/128</f>
        <v>0</v>
      </c>
      <c r="FI39" s="98"/>
      <c r="FJ39" s="94">
        <f>FJ6*(FJ15+(FK15/48))/128</f>
        <v>0</v>
      </c>
      <c r="FK39" s="98"/>
      <c r="FL39" s="94">
        <f>FL6*(FL15+(FM15/48))/128</f>
        <v>0</v>
      </c>
      <c r="FM39" s="98"/>
      <c r="FN39" s="94">
        <f>FN6*(FN15+(FO15/48))/128</f>
        <v>0</v>
      </c>
      <c r="FO39" s="98"/>
      <c r="FP39" s="94">
        <f>FP6*(FP15+(FQ15/48))/128</f>
        <v>0</v>
      </c>
      <c r="FQ39" s="98"/>
      <c r="FR39" s="94">
        <f>FR6*(FR15+(FS15/48))/128</f>
        <v>0</v>
      </c>
      <c r="FS39" s="98"/>
      <c r="FT39" s="94">
        <f>FT6*(FT15+(FU15/48))/128</f>
        <v>0</v>
      </c>
      <c r="FU39" s="98"/>
      <c r="FV39" s="94">
        <f>FV6*(FV15+(FW15/48))/128</f>
        <v>0</v>
      </c>
      <c r="FW39" s="98"/>
      <c r="FX39" s="94">
        <f>FX6*(FX15+(FY15/48))/128</f>
        <v>0</v>
      </c>
      <c r="FY39" s="98"/>
      <c r="FZ39" s="94">
        <f>FZ6*(FZ15+(GA15/48))/128</f>
        <v>0</v>
      </c>
      <c r="GA39" s="98"/>
      <c r="GB39" s="81" t="s">
        <v>3</v>
      </c>
      <c r="GC39" s="206">
        <f t="shared" si="43"/>
        <v>0</v>
      </c>
      <c r="GD39" s="142"/>
    </row>
    <row r="40" spans="2:186" ht="20.25" hidden="1">
      <c r="B40" s="199" t="s">
        <v>4</v>
      </c>
      <c r="C40" s="92">
        <f t="shared" si="0"/>
        <v>0</v>
      </c>
      <c r="E40" s="67"/>
      <c r="F40" s="78"/>
      <c r="G40" s="397">
        <f t="shared" si="1"/>
        <v>0</v>
      </c>
      <c r="H40" s="407"/>
      <c r="I40" s="397">
        <f t="shared" si="2"/>
        <v>0</v>
      </c>
      <c r="J40" s="407"/>
      <c r="K40" s="397">
        <f t="shared" si="3"/>
        <v>0</v>
      </c>
      <c r="L40" s="407"/>
      <c r="M40" s="397">
        <f t="shared" si="4"/>
        <v>0</v>
      </c>
      <c r="N40" s="407"/>
      <c r="O40" s="397">
        <f t="shared" si="5"/>
        <v>0</v>
      </c>
      <c r="P40" s="407"/>
      <c r="Q40" s="397">
        <f t="shared" si="6"/>
        <v>0</v>
      </c>
      <c r="R40" s="407"/>
      <c r="S40" s="397">
        <f t="shared" si="7"/>
        <v>0</v>
      </c>
      <c r="T40" s="407"/>
      <c r="U40" s="397">
        <f t="shared" si="8"/>
        <v>0</v>
      </c>
      <c r="V40" s="407"/>
      <c r="W40" s="397">
        <f t="shared" si="9"/>
        <v>0</v>
      </c>
      <c r="X40" s="407"/>
      <c r="Y40" s="397">
        <f t="shared" si="10"/>
        <v>0</v>
      </c>
      <c r="Z40" s="407"/>
      <c r="AA40" s="397">
        <f t="shared" si="11"/>
        <v>0</v>
      </c>
      <c r="AB40" s="407"/>
      <c r="AC40" s="397">
        <f t="shared" si="12"/>
        <v>0</v>
      </c>
      <c r="AD40" s="407"/>
      <c r="AE40" s="397">
        <f t="shared" si="13"/>
        <v>0</v>
      </c>
      <c r="AF40" s="407"/>
      <c r="AG40" s="397">
        <f>AE6*(AG16+(AH16/48))/128</f>
        <v>0</v>
      </c>
      <c r="AH40" s="398"/>
      <c r="AI40" s="95">
        <f>AG6*(AI16+(AJ16/48))/128</f>
        <v>0</v>
      </c>
      <c r="AJ40" s="78"/>
      <c r="AK40" s="95">
        <f>AI6*(AK16+(AL16/48))/128</f>
        <v>0</v>
      </c>
      <c r="AL40" s="78"/>
      <c r="AM40" s="95">
        <f>AK6*(AM16+(AN16/48))/128</f>
        <v>0</v>
      </c>
      <c r="AN40" s="78"/>
      <c r="AO40" s="95">
        <f>AM6*(AO16+(AP16/48))/128</f>
        <v>0</v>
      </c>
      <c r="AP40" s="78"/>
      <c r="AQ40" s="95">
        <f>AO6*(AQ16+(AR16/48))/128</f>
        <v>0</v>
      </c>
      <c r="AR40" s="78"/>
      <c r="AS40" s="95">
        <f>AQ6*(AS16+(AT16/48))/128</f>
        <v>0</v>
      </c>
      <c r="AT40" s="78"/>
      <c r="AU40" s="95">
        <f>AS6*(AU16+(AV16/48))/128</f>
        <v>0</v>
      </c>
      <c r="AV40" s="78"/>
      <c r="AW40" s="95">
        <f>AU6*(AW16+(AX16/48))/128</f>
        <v>0</v>
      </c>
      <c r="AX40" s="78"/>
      <c r="AY40" s="95">
        <f>AW6*(AY16+(AZ16/48))/128</f>
        <v>0</v>
      </c>
      <c r="AZ40" s="78"/>
      <c r="BA40" s="95">
        <f>AY6*(BA16+(BB16/48))/128</f>
        <v>0</v>
      </c>
      <c r="BB40" s="78"/>
      <c r="BC40" s="95">
        <f>BA6*(BC16+(BD16/48))/128</f>
        <v>0</v>
      </c>
      <c r="BD40" s="78"/>
      <c r="BE40" s="95">
        <f>BC6*(BE16+(BF16/48))/128</f>
        <v>0</v>
      </c>
      <c r="BF40" s="78"/>
      <c r="BG40" s="95">
        <f>BE6*(BG16+(BH16/48))/128</f>
        <v>0</v>
      </c>
      <c r="BH40" s="78"/>
      <c r="BI40" s="163"/>
      <c r="BJ40" s="67"/>
      <c r="BK40" s="142"/>
      <c r="BL40" s="423">
        <f t="shared" si="14"/>
        <v>0</v>
      </c>
      <c r="BM40" s="407"/>
      <c r="BN40" s="423">
        <f t="shared" si="15"/>
        <v>0</v>
      </c>
      <c r="BO40" s="407"/>
      <c r="BP40" s="423">
        <f t="shared" si="16"/>
        <v>0</v>
      </c>
      <c r="BQ40" s="407"/>
      <c r="BR40" s="423">
        <f t="shared" si="17"/>
        <v>0</v>
      </c>
      <c r="BS40" s="407"/>
      <c r="BT40" s="423">
        <f t="shared" si="18"/>
        <v>0</v>
      </c>
      <c r="BU40" s="407"/>
      <c r="BV40" s="423">
        <f t="shared" si="19"/>
        <v>0</v>
      </c>
      <c r="BW40" s="407"/>
      <c r="BX40" s="423">
        <f t="shared" si="20"/>
        <v>0</v>
      </c>
      <c r="BY40" s="407"/>
      <c r="BZ40" s="423">
        <f t="shared" si="21"/>
        <v>0</v>
      </c>
      <c r="CA40" s="407"/>
      <c r="CB40" s="423">
        <f t="shared" si="22"/>
        <v>0</v>
      </c>
      <c r="CC40" s="407"/>
      <c r="CD40" s="423">
        <f t="shared" si="23"/>
        <v>0</v>
      </c>
      <c r="CE40" s="407"/>
      <c r="CF40" s="423">
        <f t="shared" si="24"/>
        <v>0</v>
      </c>
      <c r="CG40" s="407"/>
      <c r="CH40" s="423">
        <f t="shared" si="25"/>
        <v>0</v>
      </c>
      <c r="CI40" s="407"/>
      <c r="CJ40" s="421">
        <f t="shared" si="26"/>
        <v>0</v>
      </c>
      <c r="CK40" s="394"/>
      <c r="CL40" s="428">
        <f t="shared" si="27"/>
        <v>0</v>
      </c>
      <c r="CM40" s="398"/>
      <c r="CN40" s="428">
        <f t="shared" si="28"/>
        <v>0</v>
      </c>
      <c r="CO40" s="407"/>
      <c r="CP40" s="423">
        <f t="shared" si="29"/>
        <v>0</v>
      </c>
      <c r="CQ40" s="407"/>
      <c r="CR40" s="423">
        <f t="shared" si="30"/>
        <v>0</v>
      </c>
      <c r="CS40" s="407"/>
      <c r="CT40" s="423">
        <f t="shared" si="31"/>
        <v>0</v>
      </c>
      <c r="CU40" s="407"/>
      <c r="CV40" s="423">
        <f t="shared" si="32"/>
        <v>0</v>
      </c>
      <c r="CW40" s="407"/>
      <c r="CX40" s="423">
        <f t="shared" si="33"/>
        <v>0</v>
      </c>
      <c r="CY40" s="407"/>
      <c r="CZ40" s="423">
        <f t="shared" si="34"/>
        <v>0</v>
      </c>
      <c r="DA40" s="407"/>
      <c r="DB40" s="423">
        <f t="shared" si="35"/>
        <v>0</v>
      </c>
      <c r="DC40" s="407"/>
      <c r="DD40" s="423">
        <f t="shared" si="36"/>
        <v>0</v>
      </c>
      <c r="DE40" s="407"/>
      <c r="DF40" s="423">
        <f t="shared" si="37"/>
        <v>0</v>
      </c>
      <c r="DG40" s="407"/>
      <c r="DH40" s="423">
        <f t="shared" si="38"/>
        <v>0</v>
      </c>
      <c r="DI40" s="407"/>
      <c r="DJ40" s="423">
        <f t="shared" si="39"/>
        <v>0</v>
      </c>
      <c r="DK40" s="407"/>
      <c r="DL40" s="423">
        <f t="shared" si="40"/>
        <v>0</v>
      </c>
      <c r="DM40" s="407"/>
      <c r="DN40" s="423">
        <f t="shared" si="41"/>
        <v>0</v>
      </c>
      <c r="DO40" s="407"/>
      <c r="DP40" s="423">
        <f t="shared" si="42"/>
        <v>0</v>
      </c>
      <c r="DQ40" s="407"/>
      <c r="DR40" s="397">
        <f>DR6*(DR16+(DS16/48))/128</f>
        <v>0</v>
      </c>
      <c r="DS40" s="398"/>
      <c r="DT40" s="94">
        <f>DT6*(DT16+(DU16/48))/128</f>
        <v>0</v>
      </c>
      <c r="DU40" s="98"/>
      <c r="DV40" s="94">
        <f>DV6*(DV16+(DW16/48))/128</f>
        <v>0</v>
      </c>
      <c r="DW40" s="98"/>
      <c r="DX40" s="94">
        <f>DX6*(DX16+(DY16/48))/128</f>
        <v>0</v>
      </c>
      <c r="DY40" s="98"/>
      <c r="DZ40" s="94">
        <f>DZ6*(DZ16+(EA16/48))/128</f>
        <v>0</v>
      </c>
      <c r="EA40" s="98"/>
      <c r="EB40" s="94">
        <f>EB6*(EB16+(EC16/48))/128</f>
        <v>0</v>
      </c>
      <c r="EC40" s="98"/>
      <c r="ED40" s="94">
        <f>ED6*(ED16+(EE16/48))/128</f>
        <v>0</v>
      </c>
      <c r="EE40" s="98"/>
      <c r="EF40" s="94">
        <f>EF6*(EF16+(EG16/48))/128</f>
        <v>0</v>
      </c>
      <c r="EG40" s="98"/>
      <c r="EH40" s="94">
        <f>EH6*(EH16+(EI16/48))/128</f>
        <v>0</v>
      </c>
      <c r="EI40" s="98"/>
      <c r="EJ40" s="94">
        <f>EJ6*(EJ16+(EK16/48))/128</f>
        <v>0</v>
      </c>
      <c r="EK40" s="98"/>
      <c r="EL40" s="94">
        <f>EL6*(EL16+(EM16/48))/128</f>
        <v>0</v>
      </c>
      <c r="EM40" s="98"/>
      <c r="EN40" s="94">
        <f>EN6*(EN16+(EO16/48))/128</f>
        <v>0</v>
      </c>
      <c r="EO40" s="98"/>
      <c r="EP40" s="94">
        <f>EP6*(EP16+(EQ16/48))/128</f>
        <v>0</v>
      </c>
      <c r="EQ40" s="98"/>
      <c r="ER40" s="94">
        <f>ER6*(ER16+(ES16/48))/128</f>
        <v>0</v>
      </c>
      <c r="ES40" s="98"/>
      <c r="ET40" s="94">
        <f>ET6*(ET16+(EU16/48))/128</f>
        <v>0</v>
      </c>
      <c r="EU40" s="98"/>
      <c r="EV40" s="94">
        <f>EV6*(EV16+(EW16/48))/128</f>
        <v>0</v>
      </c>
      <c r="EW40" s="98"/>
      <c r="EX40" s="94">
        <f>EX6*(EX16+(EY16/48))/128</f>
        <v>0</v>
      </c>
      <c r="EY40" s="98"/>
      <c r="EZ40" s="94">
        <f>EZ6*(EZ16+(FA16/48))/128</f>
        <v>0</v>
      </c>
      <c r="FA40" s="98"/>
      <c r="FB40" s="94">
        <f>FB6*(FB16+(FC16/48))/128</f>
        <v>0</v>
      </c>
      <c r="FC40" s="98"/>
      <c r="FD40" s="94">
        <f>FD6*(FD16+(FE16/48))/128</f>
        <v>0</v>
      </c>
      <c r="FE40" s="98"/>
      <c r="FF40" s="94">
        <f>FF6*(FF16+(FG16/48))/128</f>
        <v>0</v>
      </c>
      <c r="FG40" s="98"/>
      <c r="FH40" s="94">
        <f>FH6*(FH16+(FI16/48))/128</f>
        <v>0</v>
      </c>
      <c r="FI40" s="98"/>
      <c r="FJ40" s="94">
        <f>FJ6*(FJ16+(FK16/48))/128</f>
        <v>0</v>
      </c>
      <c r="FK40" s="98"/>
      <c r="FL40" s="94">
        <f>FL6*(FL16+(FM16/48))/128</f>
        <v>0</v>
      </c>
      <c r="FM40" s="98"/>
      <c r="FN40" s="94">
        <f>FN6*(FN16+(FO16/48))/128</f>
        <v>0</v>
      </c>
      <c r="FO40" s="98"/>
      <c r="FP40" s="94">
        <f>FP6*(FP16+(FQ16/48))/128</f>
        <v>0</v>
      </c>
      <c r="FQ40" s="98"/>
      <c r="FR40" s="94">
        <f>FR6*(FR16+(FS16/48))/128</f>
        <v>0</v>
      </c>
      <c r="FS40" s="98"/>
      <c r="FT40" s="94">
        <f>FT6*(FT16+(FU16/48))/128</f>
        <v>0</v>
      </c>
      <c r="FU40" s="98"/>
      <c r="FV40" s="94">
        <f>FV6*(FV16+(FW16/48))/128</f>
        <v>0</v>
      </c>
      <c r="FW40" s="98"/>
      <c r="FX40" s="94">
        <f>FX6*(FX16+(FY16/48))/128</f>
        <v>0</v>
      </c>
      <c r="FY40" s="98"/>
      <c r="FZ40" s="94">
        <f>FZ6*(FZ16+(GA16/48))/128</f>
        <v>0</v>
      </c>
      <c r="GA40" s="98"/>
      <c r="GB40" s="81" t="s">
        <v>4</v>
      </c>
      <c r="GC40" s="206">
        <f t="shared" si="43"/>
        <v>0</v>
      </c>
      <c r="GD40" s="142"/>
    </row>
    <row r="41" spans="2:186" ht="20.25" hidden="1">
      <c r="B41" s="199" t="s">
        <v>5</v>
      </c>
      <c r="C41" s="92">
        <f t="shared" si="0"/>
        <v>0</v>
      </c>
      <c r="E41" s="67"/>
      <c r="F41" s="78"/>
      <c r="G41" s="397">
        <f t="shared" si="1"/>
        <v>0</v>
      </c>
      <c r="H41" s="407"/>
      <c r="I41" s="397">
        <f t="shared" si="2"/>
        <v>0</v>
      </c>
      <c r="J41" s="407"/>
      <c r="K41" s="397">
        <f t="shared" si="3"/>
        <v>0</v>
      </c>
      <c r="L41" s="407"/>
      <c r="M41" s="397">
        <f t="shared" si="4"/>
        <v>0</v>
      </c>
      <c r="N41" s="407"/>
      <c r="O41" s="397">
        <f t="shared" si="5"/>
        <v>0</v>
      </c>
      <c r="P41" s="407"/>
      <c r="Q41" s="397">
        <f t="shared" si="6"/>
        <v>0</v>
      </c>
      <c r="R41" s="407"/>
      <c r="S41" s="397">
        <f t="shared" si="7"/>
        <v>0</v>
      </c>
      <c r="T41" s="407"/>
      <c r="U41" s="397">
        <f t="shared" si="8"/>
        <v>0</v>
      </c>
      <c r="V41" s="407"/>
      <c r="W41" s="397">
        <f t="shared" si="9"/>
        <v>0</v>
      </c>
      <c r="X41" s="407"/>
      <c r="Y41" s="397">
        <f t="shared" si="10"/>
        <v>0</v>
      </c>
      <c r="Z41" s="407"/>
      <c r="AA41" s="397">
        <f t="shared" si="11"/>
        <v>0</v>
      </c>
      <c r="AB41" s="407"/>
      <c r="AC41" s="397">
        <f t="shared" si="12"/>
        <v>0</v>
      </c>
      <c r="AD41" s="407"/>
      <c r="AE41" s="397">
        <f t="shared" si="13"/>
        <v>0</v>
      </c>
      <c r="AF41" s="407"/>
      <c r="AG41" s="397">
        <f>AE6*(AG17+(AH17/48))/128</f>
        <v>0</v>
      </c>
      <c r="AH41" s="398"/>
      <c r="AI41" s="95">
        <f>AG6*(AI17+(AJ17/48))/128</f>
        <v>0</v>
      </c>
      <c r="AJ41" s="78"/>
      <c r="AK41" s="95">
        <f>AI6*(AK17+(AL17/48))/128</f>
        <v>0</v>
      </c>
      <c r="AL41" s="78"/>
      <c r="AM41" s="95">
        <f>AK6*(AM17+(AN17/48))/128</f>
        <v>0</v>
      </c>
      <c r="AN41" s="78"/>
      <c r="AO41" s="95">
        <f>AM6*(AO17+(AP17/48))/128</f>
        <v>0</v>
      </c>
      <c r="AP41" s="78"/>
      <c r="AQ41" s="95">
        <f>AO6*(AQ17+(AR17/48))/128</f>
        <v>0</v>
      </c>
      <c r="AR41" s="78"/>
      <c r="AS41" s="95">
        <f>AQ6*(AS17+(AT17/48))/128</f>
        <v>0</v>
      </c>
      <c r="AT41" s="78"/>
      <c r="AU41" s="95">
        <f>AS6*(AU17+(AV17/48))/128</f>
        <v>0</v>
      </c>
      <c r="AV41" s="78"/>
      <c r="AW41" s="95">
        <f>AU6*(AW17+(AX17/48))/128</f>
        <v>0</v>
      </c>
      <c r="AX41" s="78"/>
      <c r="AY41" s="95">
        <f>AW6*(AY17+(AZ17/48))/128</f>
        <v>0</v>
      </c>
      <c r="AZ41" s="78"/>
      <c r="BA41" s="95">
        <f>AY6*(BA17+(BB17/48))/128</f>
        <v>0</v>
      </c>
      <c r="BB41" s="78"/>
      <c r="BC41" s="95">
        <f>BA6*(BC17+(BD17/48))/128</f>
        <v>0</v>
      </c>
      <c r="BD41" s="78"/>
      <c r="BE41" s="95">
        <f>BC6*(BE17+(BF17/48))/128</f>
        <v>0</v>
      </c>
      <c r="BF41" s="78"/>
      <c r="BG41" s="95">
        <f>BE6*(BG17+(BH17/48))/128</f>
        <v>0</v>
      </c>
      <c r="BH41" s="78"/>
      <c r="BI41" s="163"/>
      <c r="BJ41" s="67"/>
      <c r="BK41" s="142"/>
      <c r="BL41" s="423">
        <f t="shared" si="14"/>
        <v>0</v>
      </c>
      <c r="BM41" s="407"/>
      <c r="BN41" s="423">
        <f t="shared" si="15"/>
        <v>0</v>
      </c>
      <c r="BO41" s="407"/>
      <c r="BP41" s="423">
        <f t="shared" si="16"/>
        <v>0</v>
      </c>
      <c r="BQ41" s="407"/>
      <c r="BR41" s="423">
        <f t="shared" si="17"/>
        <v>0</v>
      </c>
      <c r="BS41" s="407"/>
      <c r="BT41" s="423">
        <f t="shared" si="18"/>
        <v>0</v>
      </c>
      <c r="BU41" s="407"/>
      <c r="BV41" s="423">
        <f t="shared" si="19"/>
        <v>0</v>
      </c>
      <c r="BW41" s="407"/>
      <c r="BX41" s="423">
        <f t="shared" si="20"/>
        <v>0</v>
      </c>
      <c r="BY41" s="407"/>
      <c r="BZ41" s="423">
        <f t="shared" si="21"/>
        <v>0</v>
      </c>
      <c r="CA41" s="407"/>
      <c r="CB41" s="423">
        <f t="shared" si="22"/>
        <v>0</v>
      </c>
      <c r="CC41" s="407"/>
      <c r="CD41" s="423">
        <f t="shared" si="23"/>
        <v>0</v>
      </c>
      <c r="CE41" s="407"/>
      <c r="CF41" s="423">
        <f t="shared" si="24"/>
        <v>0</v>
      </c>
      <c r="CG41" s="407"/>
      <c r="CH41" s="423">
        <f t="shared" si="25"/>
        <v>0</v>
      </c>
      <c r="CI41" s="407"/>
      <c r="CJ41" s="421">
        <f t="shared" si="26"/>
        <v>0</v>
      </c>
      <c r="CK41" s="394"/>
      <c r="CL41" s="428">
        <f t="shared" si="27"/>
        <v>0</v>
      </c>
      <c r="CM41" s="398"/>
      <c r="CN41" s="428">
        <f t="shared" si="28"/>
        <v>0</v>
      </c>
      <c r="CO41" s="407"/>
      <c r="CP41" s="423">
        <f t="shared" si="29"/>
        <v>0</v>
      </c>
      <c r="CQ41" s="407"/>
      <c r="CR41" s="423">
        <f t="shared" si="30"/>
        <v>0</v>
      </c>
      <c r="CS41" s="407"/>
      <c r="CT41" s="423">
        <f t="shared" si="31"/>
        <v>0</v>
      </c>
      <c r="CU41" s="407"/>
      <c r="CV41" s="423">
        <f t="shared" si="32"/>
        <v>0</v>
      </c>
      <c r="CW41" s="407"/>
      <c r="CX41" s="423">
        <f t="shared" si="33"/>
        <v>0</v>
      </c>
      <c r="CY41" s="407"/>
      <c r="CZ41" s="423">
        <f t="shared" si="34"/>
        <v>0</v>
      </c>
      <c r="DA41" s="407"/>
      <c r="DB41" s="423">
        <f t="shared" si="35"/>
        <v>0</v>
      </c>
      <c r="DC41" s="407"/>
      <c r="DD41" s="423">
        <f t="shared" si="36"/>
        <v>0</v>
      </c>
      <c r="DE41" s="407"/>
      <c r="DF41" s="423">
        <f t="shared" si="37"/>
        <v>0</v>
      </c>
      <c r="DG41" s="407"/>
      <c r="DH41" s="423">
        <f t="shared" si="38"/>
        <v>0</v>
      </c>
      <c r="DI41" s="407"/>
      <c r="DJ41" s="423">
        <f t="shared" si="39"/>
        <v>0</v>
      </c>
      <c r="DK41" s="407"/>
      <c r="DL41" s="423">
        <f t="shared" si="40"/>
        <v>0</v>
      </c>
      <c r="DM41" s="407"/>
      <c r="DN41" s="423">
        <f t="shared" si="41"/>
        <v>0</v>
      </c>
      <c r="DO41" s="407"/>
      <c r="DP41" s="423">
        <f t="shared" si="42"/>
        <v>0</v>
      </c>
      <c r="DQ41" s="407"/>
      <c r="DR41" s="397">
        <f>DR6*(DR17+(DS17/48))/128</f>
        <v>0</v>
      </c>
      <c r="DS41" s="398"/>
      <c r="DT41" s="94">
        <f>DT6*(DT17+(DU17/48))/128</f>
        <v>0</v>
      </c>
      <c r="DU41" s="98"/>
      <c r="DV41" s="94">
        <f>DV6*(DV17+(DW17/48))/128</f>
        <v>0</v>
      </c>
      <c r="DW41" s="98"/>
      <c r="DX41" s="94">
        <f>DX6*(DX17+(DY17/48))/128</f>
        <v>0</v>
      </c>
      <c r="DY41" s="98"/>
      <c r="DZ41" s="94">
        <f>DZ6*(DZ17+(EA17/48))/128</f>
        <v>0</v>
      </c>
      <c r="EA41" s="98"/>
      <c r="EB41" s="94">
        <f>EB6*(EB17+(EC17/48))/128</f>
        <v>0</v>
      </c>
      <c r="EC41" s="98"/>
      <c r="ED41" s="94">
        <f>ED6*(ED17+(EE17/48))/128</f>
        <v>0</v>
      </c>
      <c r="EE41" s="98"/>
      <c r="EF41" s="94">
        <f>EF6*(EF17+(EG17/48))/128</f>
        <v>0</v>
      </c>
      <c r="EG41" s="98"/>
      <c r="EH41" s="94">
        <f>EH6*(EH17+(EI17/48))/128</f>
        <v>0</v>
      </c>
      <c r="EI41" s="98"/>
      <c r="EJ41" s="94">
        <f>EJ6*(EJ17+(EK17/48))/128</f>
        <v>0</v>
      </c>
      <c r="EK41" s="98"/>
      <c r="EL41" s="94">
        <f>EL6*(EL17+(EM17/48))/128</f>
        <v>0</v>
      </c>
      <c r="EM41" s="98"/>
      <c r="EN41" s="94">
        <f>EN6*(EN17+(EO17/48))/128</f>
        <v>0</v>
      </c>
      <c r="EO41" s="98"/>
      <c r="EP41" s="94">
        <f>EP6*(EP17+(EQ17/48))/128</f>
        <v>0</v>
      </c>
      <c r="EQ41" s="98"/>
      <c r="ER41" s="94">
        <f>ER6*(ER17+(ES17/48))/128</f>
        <v>0</v>
      </c>
      <c r="ES41" s="98"/>
      <c r="ET41" s="94">
        <f>ET6*(ET17+(EU17/48))/128</f>
        <v>0</v>
      </c>
      <c r="EU41" s="98"/>
      <c r="EV41" s="94">
        <f>EV6*(EV17+(EW17/48))/128</f>
        <v>0</v>
      </c>
      <c r="EW41" s="98"/>
      <c r="EX41" s="94">
        <f>EX6*(EX17+(EY17/48))/128</f>
        <v>0</v>
      </c>
      <c r="EY41" s="98"/>
      <c r="EZ41" s="94">
        <f>EZ6*(EZ17+(FA17/48))/128</f>
        <v>0</v>
      </c>
      <c r="FA41" s="98"/>
      <c r="FB41" s="94">
        <f>FB6*(FB17+(FC17/48))/128</f>
        <v>0</v>
      </c>
      <c r="FC41" s="98"/>
      <c r="FD41" s="94">
        <f>FD6*(FD17+(FE17/48))/128</f>
        <v>0</v>
      </c>
      <c r="FE41" s="98"/>
      <c r="FF41" s="94">
        <f>FF6*(FF17+(FG17/48))/128</f>
        <v>0</v>
      </c>
      <c r="FG41" s="98"/>
      <c r="FH41" s="94">
        <f>FH6*(FH17+(FI17/48))/128</f>
        <v>0</v>
      </c>
      <c r="FI41" s="98"/>
      <c r="FJ41" s="94">
        <f>FJ6*(FJ17+(FK17/48))/128</f>
        <v>0</v>
      </c>
      <c r="FK41" s="98"/>
      <c r="FL41" s="94">
        <f>FL6*(FL17+(FM17/48))/128</f>
        <v>0</v>
      </c>
      <c r="FM41" s="98"/>
      <c r="FN41" s="94">
        <f>FN6*(FN17+(FO17/48))/128</f>
        <v>0</v>
      </c>
      <c r="FO41" s="98"/>
      <c r="FP41" s="94">
        <f>FP6*(FP17+(FQ17/48))/128</f>
        <v>0</v>
      </c>
      <c r="FQ41" s="98"/>
      <c r="FR41" s="94">
        <f>FR6*(FR17+(FS17/48))/128</f>
        <v>0</v>
      </c>
      <c r="FS41" s="98"/>
      <c r="FT41" s="94">
        <f>FT6*(FT17+(FU17/48))/128</f>
        <v>0</v>
      </c>
      <c r="FU41" s="98"/>
      <c r="FV41" s="94">
        <f>FV6*(FV17+(FW17/48))/128</f>
        <v>0</v>
      </c>
      <c r="FW41" s="98"/>
      <c r="FX41" s="94">
        <f>FX6*(FX17+(FY17/48))/128</f>
        <v>0</v>
      </c>
      <c r="FY41" s="98"/>
      <c r="FZ41" s="94">
        <f>FZ6*(FZ17+(GA17/48))/128</f>
        <v>0</v>
      </c>
      <c r="GA41" s="98"/>
      <c r="GB41" s="81" t="s">
        <v>5</v>
      </c>
      <c r="GC41" s="206">
        <f t="shared" si="43"/>
        <v>0</v>
      </c>
      <c r="GD41" s="142"/>
    </row>
    <row r="42" spans="2:186" ht="20.25" hidden="1">
      <c r="B42" s="199" t="s">
        <v>6</v>
      </c>
      <c r="C42" s="92">
        <f t="shared" si="0"/>
        <v>0</v>
      </c>
      <c r="E42" s="67"/>
      <c r="F42" s="78"/>
      <c r="G42" s="397">
        <f t="shared" si="1"/>
        <v>0</v>
      </c>
      <c r="H42" s="407"/>
      <c r="I42" s="397">
        <f t="shared" si="2"/>
        <v>0</v>
      </c>
      <c r="J42" s="407"/>
      <c r="K42" s="397">
        <f t="shared" si="3"/>
        <v>0</v>
      </c>
      <c r="L42" s="407"/>
      <c r="M42" s="397">
        <f t="shared" si="4"/>
        <v>0</v>
      </c>
      <c r="N42" s="407"/>
      <c r="O42" s="397">
        <f t="shared" si="5"/>
        <v>0</v>
      </c>
      <c r="P42" s="407"/>
      <c r="Q42" s="397">
        <f t="shared" si="6"/>
        <v>0</v>
      </c>
      <c r="R42" s="407"/>
      <c r="S42" s="397">
        <f t="shared" si="7"/>
        <v>0</v>
      </c>
      <c r="T42" s="407"/>
      <c r="U42" s="397">
        <f t="shared" si="8"/>
        <v>0</v>
      </c>
      <c r="V42" s="407"/>
      <c r="W42" s="397">
        <f t="shared" si="9"/>
        <v>0</v>
      </c>
      <c r="X42" s="407"/>
      <c r="Y42" s="397">
        <f t="shared" si="10"/>
        <v>0</v>
      </c>
      <c r="Z42" s="407"/>
      <c r="AA42" s="397">
        <f t="shared" si="11"/>
        <v>0</v>
      </c>
      <c r="AB42" s="407"/>
      <c r="AC42" s="397">
        <f t="shared" si="12"/>
        <v>0</v>
      </c>
      <c r="AD42" s="407"/>
      <c r="AE42" s="397">
        <f t="shared" si="13"/>
        <v>0</v>
      </c>
      <c r="AF42" s="407"/>
      <c r="AG42" s="397">
        <f>AE6*(AG18+(AH18/48))/128</f>
        <v>0</v>
      </c>
      <c r="AH42" s="398"/>
      <c r="AI42" s="95">
        <f>AG6*(AI18+(AJ18/48))/128</f>
        <v>0</v>
      </c>
      <c r="AJ42" s="78"/>
      <c r="AK42" s="95">
        <f>AI6*(AK18+(AL18/48))/128</f>
        <v>0</v>
      </c>
      <c r="AL42" s="78"/>
      <c r="AM42" s="95">
        <f>AK6*(AM18+(AN18/48))/128</f>
        <v>0</v>
      </c>
      <c r="AN42" s="78"/>
      <c r="AO42" s="95">
        <f>AM6*(AO18+(AP18/48))/128</f>
        <v>0</v>
      </c>
      <c r="AP42" s="78"/>
      <c r="AQ42" s="95">
        <f>AO6*(AQ18+(AR18/48))/128</f>
        <v>0</v>
      </c>
      <c r="AR42" s="78"/>
      <c r="AS42" s="95">
        <f>AQ6*(AS18+(AT18/48))/128</f>
        <v>0</v>
      </c>
      <c r="AT42" s="78"/>
      <c r="AU42" s="95">
        <f>AS6*(AU18+(AV18/48))/128</f>
        <v>0</v>
      </c>
      <c r="AV42" s="78"/>
      <c r="AW42" s="95">
        <f>AU6*(AW18+(AX18/48))/128</f>
        <v>0</v>
      </c>
      <c r="AX42" s="78"/>
      <c r="AY42" s="95">
        <f>AW6*(AY18+(AZ18/48))/128</f>
        <v>0</v>
      </c>
      <c r="AZ42" s="78"/>
      <c r="BA42" s="95">
        <f>AY6*(BA18+(BB18/48))/128</f>
        <v>0</v>
      </c>
      <c r="BB42" s="78"/>
      <c r="BC42" s="95">
        <f>BA6*(BC18+(BD18/48))/128</f>
        <v>0</v>
      </c>
      <c r="BD42" s="78"/>
      <c r="BE42" s="95">
        <f>BC6*(BE18+(BF18/48))/128</f>
        <v>0</v>
      </c>
      <c r="BF42" s="78"/>
      <c r="BG42" s="95">
        <f>BE6*(BG18+(BH18/48))/128</f>
        <v>0</v>
      </c>
      <c r="BH42" s="78"/>
      <c r="BI42" s="163"/>
      <c r="BJ42" s="67"/>
      <c r="BK42" s="142"/>
      <c r="BL42" s="423">
        <f t="shared" si="14"/>
        <v>0</v>
      </c>
      <c r="BM42" s="407"/>
      <c r="BN42" s="423">
        <f t="shared" si="15"/>
        <v>0</v>
      </c>
      <c r="BO42" s="407"/>
      <c r="BP42" s="423">
        <f t="shared" si="16"/>
        <v>0</v>
      </c>
      <c r="BQ42" s="407"/>
      <c r="BR42" s="423">
        <f t="shared" si="17"/>
        <v>0</v>
      </c>
      <c r="BS42" s="407"/>
      <c r="BT42" s="423">
        <f t="shared" si="18"/>
        <v>0</v>
      </c>
      <c r="BU42" s="407"/>
      <c r="BV42" s="423">
        <f t="shared" si="19"/>
        <v>0</v>
      </c>
      <c r="BW42" s="407"/>
      <c r="BX42" s="423">
        <f t="shared" si="20"/>
        <v>0</v>
      </c>
      <c r="BY42" s="407"/>
      <c r="BZ42" s="423">
        <f t="shared" si="21"/>
        <v>0</v>
      </c>
      <c r="CA42" s="407"/>
      <c r="CB42" s="423">
        <f t="shared" si="22"/>
        <v>0</v>
      </c>
      <c r="CC42" s="407"/>
      <c r="CD42" s="423">
        <f t="shared" si="23"/>
        <v>0</v>
      </c>
      <c r="CE42" s="407"/>
      <c r="CF42" s="423">
        <f t="shared" si="24"/>
        <v>0</v>
      </c>
      <c r="CG42" s="407"/>
      <c r="CH42" s="423">
        <f t="shared" si="25"/>
        <v>0</v>
      </c>
      <c r="CI42" s="407"/>
      <c r="CJ42" s="421">
        <f t="shared" si="26"/>
        <v>0</v>
      </c>
      <c r="CK42" s="394"/>
      <c r="CL42" s="428">
        <f t="shared" si="27"/>
        <v>0</v>
      </c>
      <c r="CM42" s="398"/>
      <c r="CN42" s="428">
        <f t="shared" si="28"/>
        <v>0</v>
      </c>
      <c r="CO42" s="407"/>
      <c r="CP42" s="423">
        <f t="shared" si="29"/>
        <v>0</v>
      </c>
      <c r="CQ42" s="407"/>
      <c r="CR42" s="423">
        <f t="shared" si="30"/>
        <v>0</v>
      </c>
      <c r="CS42" s="407"/>
      <c r="CT42" s="423">
        <f t="shared" si="31"/>
        <v>0</v>
      </c>
      <c r="CU42" s="407"/>
      <c r="CV42" s="423">
        <f t="shared" si="32"/>
        <v>0</v>
      </c>
      <c r="CW42" s="407"/>
      <c r="CX42" s="423">
        <f t="shared" si="33"/>
        <v>0</v>
      </c>
      <c r="CY42" s="407"/>
      <c r="CZ42" s="423">
        <f t="shared" si="34"/>
        <v>0</v>
      </c>
      <c r="DA42" s="407"/>
      <c r="DB42" s="423">
        <f t="shared" si="35"/>
        <v>0</v>
      </c>
      <c r="DC42" s="407"/>
      <c r="DD42" s="423">
        <f t="shared" si="36"/>
        <v>0</v>
      </c>
      <c r="DE42" s="407"/>
      <c r="DF42" s="423">
        <f t="shared" si="37"/>
        <v>0</v>
      </c>
      <c r="DG42" s="407"/>
      <c r="DH42" s="423">
        <f t="shared" si="38"/>
        <v>0</v>
      </c>
      <c r="DI42" s="407"/>
      <c r="DJ42" s="423">
        <f t="shared" si="39"/>
        <v>0</v>
      </c>
      <c r="DK42" s="407"/>
      <c r="DL42" s="423">
        <f t="shared" si="40"/>
        <v>0</v>
      </c>
      <c r="DM42" s="407"/>
      <c r="DN42" s="423">
        <f t="shared" si="41"/>
        <v>0</v>
      </c>
      <c r="DO42" s="407"/>
      <c r="DP42" s="423">
        <f t="shared" si="42"/>
        <v>0</v>
      </c>
      <c r="DQ42" s="407"/>
      <c r="DR42" s="397">
        <f>DR6*(DR18+(DS18/48))/128</f>
        <v>0</v>
      </c>
      <c r="DS42" s="398"/>
      <c r="DT42" s="94">
        <f>DT6*(DT18+(DU18/48))/128</f>
        <v>0</v>
      </c>
      <c r="DU42" s="98"/>
      <c r="DV42" s="94">
        <f>DV6*(DV18+(DW18/48))/128</f>
        <v>0</v>
      </c>
      <c r="DW42" s="98"/>
      <c r="DX42" s="94">
        <f>DX6*(DX18+(DY18/48))/128</f>
        <v>0</v>
      </c>
      <c r="DY42" s="98"/>
      <c r="DZ42" s="94">
        <f>DZ6*(DZ18+(EA18/48))/128</f>
        <v>0</v>
      </c>
      <c r="EA42" s="98"/>
      <c r="EB42" s="94">
        <f>EB6*(EB18+(EC18/48))/128</f>
        <v>0</v>
      </c>
      <c r="EC42" s="98"/>
      <c r="ED42" s="94">
        <f>ED6*(ED18+(EE18/48))/128</f>
        <v>0</v>
      </c>
      <c r="EE42" s="98"/>
      <c r="EF42" s="94">
        <f>EF6*(EF18+(EG18/48))/128</f>
        <v>0</v>
      </c>
      <c r="EG42" s="98"/>
      <c r="EH42" s="94">
        <f>EH6*(EH18+(EI18/48))/128</f>
        <v>0</v>
      </c>
      <c r="EI42" s="98"/>
      <c r="EJ42" s="94">
        <f>EJ6*(EJ18+(EK18/48))/128</f>
        <v>0</v>
      </c>
      <c r="EK42" s="98"/>
      <c r="EL42" s="94">
        <f>EL6*(EL18+(EM18/48))/128</f>
        <v>0</v>
      </c>
      <c r="EM42" s="98"/>
      <c r="EN42" s="94">
        <f>EN6*(EN18+(EO18/48))/128</f>
        <v>0</v>
      </c>
      <c r="EO42" s="98"/>
      <c r="EP42" s="94">
        <f>EP6*(EP18+(EQ18/48))/128</f>
        <v>0</v>
      </c>
      <c r="EQ42" s="98"/>
      <c r="ER42" s="94">
        <f>ER6*(ER18+(ES18/48))/128</f>
        <v>0</v>
      </c>
      <c r="ES42" s="98"/>
      <c r="ET42" s="94">
        <f>ET6*(ET18+(EU18/48))/128</f>
        <v>0</v>
      </c>
      <c r="EU42" s="98"/>
      <c r="EV42" s="94">
        <f>EV6*(EV18+(EW18/48))/128</f>
        <v>0</v>
      </c>
      <c r="EW42" s="98"/>
      <c r="EX42" s="94">
        <f>EX6*(EX18+(EY18/48))/128</f>
        <v>0</v>
      </c>
      <c r="EY42" s="98"/>
      <c r="EZ42" s="94">
        <f>EZ6*(EZ18+(FA18/48))/128</f>
        <v>0</v>
      </c>
      <c r="FA42" s="98"/>
      <c r="FB42" s="94">
        <f>FB6*(FB18+(FC18/48))/128</f>
        <v>0</v>
      </c>
      <c r="FC42" s="98"/>
      <c r="FD42" s="94">
        <f>FD6*(FD18+(FE18/48))/128</f>
        <v>0</v>
      </c>
      <c r="FE42" s="98"/>
      <c r="FF42" s="94">
        <f>FF6*(FF18+(FG18/48))/128</f>
        <v>0</v>
      </c>
      <c r="FG42" s="98"/>
      <c r="FH42" s="94">
        <f>FH6*(FH18+(FI18/48))/128</f>
        <v>0</v>
      </c>
      <c r="FI42" s="98"/>
      <c r="FJ42" s="94">
        <f>FJ6*(FJ18+(FK18/48))/128</f>
        <v>0</v>
      </c>
      <c r="FK42" s="98"/>
      <c r="FL42" s="94">
        <f>FL6*(FL18+(FM18/48))/128</f>
        <v>0</v>
      </c>
      <c r="FM42" s="98"/>
      <c r="FN42" s="94">
        <f>FN6*(FN18+(FO18/48))/128</f>
        <v>0</v>
      </c>
      <c r="FO42" s="98"/>
      <c r="FP42" s="94">
        <f>FP6*(FP18+(FQ18/48))/128</f>
        <v>0</v>
      </c>
      <c r="FQ42" s="98"/>
      <c r="FR42" s="94">
        <f>FR6*(FR18+(FS18/48))/128</f>
        <v>0</v>
      </c>
      <c r="FS42" s="98"/>
      <c r="FT42" s="94">
        <f>FT6*(FT18+(FU18/48))/128</f>
        <v>0</v>
      </c>
      <c r="FU42" s="98"/>
      <c r="FV42" s="94">
        <f>FV6*(FV18+(FW18/48))/128</f>
        <v>0</v>
      </c>
      <c r="FW42" s="98"/>
      <c r="FX42" s="94">
        <f>FX6*(FX18+(FY18/48))/128</f>
        <v>0</v>
      </c>
      <c r="FY42" s="98"/>
      <c r="FZ42" s="94">
        <f>FZ6*(FZ18+(GA18/48))/128</f>
        <v>0</v>
      </c>
      <c r="GA42" s="98"/>
      <c r="GB42" s="81" t="s">
        <v>6</v>
      </c>
      <c r="GC42" s="206">
        <f t="shared" si="43"/>
        <v>0</v>
      </c>
      <c r="GD42" s="142"/>
    </row>
    <row r="43" spans="2:186" ht="20.25" hidden="1">
      <c r="B43" s="199" t="s">
        <v>7</v>
      </c>
      <c r="C43" s="92">
        <f t="shared" si="0"/>
        <v>0</v>
      </c>
      <c r="E43" s="67"/>
      <c r="F43" s="78"/>
      <c r="G43" s="397">
        <f t="shared" si="1"/>
        <v>0</v>
      </c>
      <c r="H43" s="407"/>
      <c r="I43" s="397">
        <f t="shared" si="2"/>
        <v>0</v>
      </c>
      <c r="J43" s="407"/>
      <c r="K43" s="397">
        <f t="shared" si="3"/>
        <v>0</v>
      </c>
      <c r="L43" s="407"/>
      <c r="M43" s="397">
        <f t="shared" si="4"/>
        <v>0</v>
      </c>
      <c r="N43" s="407"/>
      <c r="O43" s="397">
        <f t="shared" si="5"/>
        <v>0</v>
      </c>
      <c r="P43" s="407"/>
      <c r="Q43" s="397">
        <f t="shared" si="6"/>
        <v>0</v>
      </c>
      <c r="R43" s="407"/>
      <c r="S43" s="397">
        <f t="shared" si="7"/>
        <v>0</v>
      </c>
      <c r="T43" s="407"/>
      <c r="U43" s="397">
        <f t="shared" si="8"/>
        <v>0</v>
      </c>
      <c r="V43" s="407"/>
      <c r="W43" s="397">
        <f t="shared" si="9"/>
        <v>0</v>
      </c>
      <c r="X43" s="407"/>
      <c r="Y43" s="397">
        <f t="shared" si="10"/>
        <v>0</v>
      </c>
      <c r="Z43" s="407"/>
      <c r="AA43" s="397">
        <f t="shared" si="11"/>
        <v>0</v>
      </c>
      <c r="AB43" s="407"/>
      <c r="AC43" s="397">
        <f t="shared" si="12"/>
        <v>0</v>
      </c>
      <c r="AD43" s="407"/>
      <c r="AE43" s="397">
        <f t="shared" si="13"/>
        <v>0</v>
      </c>
      <c r="AF43" s="407"/>
      <c r="AG43" s="397">
        <f>AE6*(AG19+(AH19/48))/128</f>
        <v>0</v>
      </c>
      <c r="AH43" s="398"/>
      <c r="AI43" s="95">
        <f>AG6*(AI19+(AJ19/48))/128</f>
        <v>0</v>
      </c>
      <c r="AJ43" s="78"/>
      <c r="AK43" s="95">
        <f>AI6*(AK19+(AL19/48))/128</f>
        <v>0</v>
      </c>
      <c r="AL43" s="78"/>
      <c r="AM43" s="95">
        <f>AK6*(AM19+(AN19/48))/128</f>
        <v>0</v>
      </c>
      <c r="AN43" s="78"/>
      <c r="AO43" s="95">
        <f>AM6*(AO19+(AP19/48))/128</f>
        <v>0</v>
      </c>
      <c r="AP43" s="78"/>
      <c r="AQ43" s="95">
        <f>AO6*(AQ19+(AR19/48))/128</f>
        <v>0</v>
      </c>
      <c r="AR43" s="78"/>
      <c r="AS43" s="95">
        <f>AQ6*(AS19+(AT19/48))/128</f>
        <v>0</v>
      </c>
      <c r="AT43" s="78"/>
      <c r="AU43" s="95">
        <f>AS6*(AU19+(AV19/48))/128</f>
        <v>0</v>
      </c>
      <c r="AV43" s="78"/>
      <c r="AW43" s="95">
        <f>AU6*(AW19+(AX19/48))/128</f>
        <v>0</v>
      </c>
      <c r="AX43" s="78"/>
      <c r="AY43" s="95">
        <f>AW6*(AY19+(AZ19/48))/128</f>
        <v>0</v>
      </c>
      <c r="AZ43" s="78"/>
      <c r="BA43" s="95">
        <f>AY6*(BA19+(BB19/48))/128</f>
        <v>0</v>
      </c>
      <c r="BB43" s="78"/>
      <c r="BC43" s="95">
        <f>BA6*(BC19+(BD19/48))/128</f>
        <v>0</v>
      </c>
      <c r="BD43" s="78"/>
      <c r="BE43" s="95">
        <f>BC6*(BE19+(BF19/48))/128</f>
        <v>0</v>
      </c>
      <c r="BF43" s="78"/>
      <c r="BG43" s="95">
        <f>BE6*(BG19+(BH19/48))/128</f>
        <v>0</v>
      </c>
      <c r="BH43" s="78"/>
      <c r="BI43" s="163"/>
      <c r="BJ43" s="67"/>
      <c r="BK43" s="142"/>
      <c r="BL43" s="423">
        <f t="shared" si="14"/>
        <v>0</v>
      </c>
      <c r="BM43" s="407"/>
      <c r="BN43" s="423">
        <f t="shared" si="15"/>
        <v>0</v>
      </c>
      <c r="BO43" s="407"/>
      <c r="BP43" s="423">
        <f t="shared" si="16"/>
        <v>0</v>
      </c>
      <c r="BQ43" s="407"/>
      <c r="BR43" s="423">
        <f t="shared" si="17"/>
        <v>0</v>
      </c>
      <c r="BS43" s="407"/>
      <c r="BT43" s="423">
        <f t="shared" si="18"/>
        <v>0</v>
      </c>
      <c r="BU43" s="407"/>
      <c r="BV43" s="423">
        <f t="shared" si="19"/>
        <v>0</v>
      </c>
      <c r="BW43" s="407"/>
      <c r="BX43" s="423">
        <f t="shared" si="20"/>
        <v>0</v>
      </c>
      <c r="BY43" s="407"/>
      <c r="BZ43" s="423">
        <f t="shared" si="21"/>
        <v>0</v>
      </c>
      <c r="CA43" s="407"/>
      <c r="CB43" s="423">
        <f t="shared" si="22"/>
        <v>0</v>
      </c>
      <c r="CC43" s="407"/>
      <c r="CD43" s="423">
        <f t="shared" si="23"/>
        <v>0</v>
      </c>
      <c r="CE43" s="407"/>
      <c r="CF43" s="423">
        <f t="shared" si="24"/>
        <v>0</v>
      </c>
      <c r="CG43" s="407"/>
      <c r="CH43" s="423">
        <f t="shared" si="25"/>
        <v>0</v>
      </c>
      <c r="CI43" s="407"/>
      <c r="CJ43" s="421">
        <f t="shared" si="26"/>
        <v>0</v>
      </c>
      <c r="CK43" s="394"/>
      <c r="CL43" s="428">
        <f t="shared" si="27"/>
        <v>0</v>
      </c>
      <c r="CM43" s="398"/>
      <c r="CN43" s="428">
        <f t="shared" si="28"/>
        <v>0</v>
      </c>
      <c r="CO43" s="407"/>
      <c r="CP43" s="423">
        <f t="shared" si="29"/>
        <v>0</v>
      </c>
      <c r="CQ43" s="407"/>
      <c r="CR43" s="423">
        <f t="shared" si="30"/>
        <v>0</v>
      </c>
      <c r="CS43" s="407"/>
      <c r="CT43" s="423">
        <f t="shared" si="31"/>
        <v>0</v>
      </c>
      <c r="CU43" s="407"/>
      <c r="CV43" s="423">
        <f t="shared" si="32"/>
        <v>0</v>
      </c>
      <c r="CW43" s="407"/>
      <c r="CX43" s="423">
        <f t="shared" si="33"/>
        <v>0</v>
      </c>
      <c r="CY43" s="407"/>
      <c r="CZ43" s="423">
        <f t="shared" si="34"/>
        <v>0</v>
      </c>
      <c r="DA43" s="407"/>
      <c r="DB43" s="423">
        <f t="shared" si="35"/>
        <v>0</v>
      </c>
      <c r="DC43" s="407"/>
      <c r="DD43" s="423">
        <f t="shared" si="36"/>
        <v>0</v>
      </c>
      <c r="DE43" s="407"/>
      <c r="DF43" s="423">
        <f t="shared" si="37"/>
        <v>0</v>
      </c>
      <c r="DG43" s="407"/>
      <c r="DH43" s="423">
        <f t="shared" si="38"/>
        <v>0</v>
      </c>
      <c r="DI43" s="407"/>
      <c r="DJ43" s="423">
        <f t="shared" si="39"/>
        <v>0</v>
      </c>
      <c r="DK43" s="407"/>
      <c r="DL43" s="423">
        <f t="shared" si="40"/>
        <v>0</v>
      </c>
      <c r="DM43" s="407"/>
      <c r="DN43" s="423">
        <f t="shared" si="41"/>
        <v>0</v>
      </c>
      <c r="DO43" s="407"/>
      <c r="DP43" s="423">
        <f t="shared" si="42"/>
        <v>0</v>
      </c>
      <c r="DQ43" s="407"/>
      <c r="DR43" s="397">
        <f>DR6*(DR19+(DS19/48))/128</f>
        <v>0</v>
      </c>
      <c r="DS43" s="398"/>
      <c r="DT43" s="94">
        <f>DT6*(DT19+(DU19/48))/128</f>
        <v>0</v>
      </c>
      <c r="DU43" s="98"/>
      <c r="DV43" s="94">
        <f>DV6*(DV19+(DW19/48))/128</f>
        <v>0</v>
      </c>
      <c r="DW43" s="98"/>
      <c r="DX43" s="94">
        <f>DX6*(DX19+(DY19/48))/128</f>
        <v>0</v>
      </c>
      <c r="DY43" s="98"/>
      <c r="DZ43" s="94">
        <f>DZ6*(DZ19+(EA19/48))/128</f>
        <v>0</v>
      </c>
      <c r="EA43" s="98"/>
      <c r="EB43" s="94">
        <f>EB6*(EB19+(EC19/48))/128</f>
        <v>0</v>
      </c>
      <c r="EC43" s="98"/>
      <c r="ED43" s="94">
        <f>ED6*(ED19+(EE19/48))/128</f>
        <v>0</v>
      </c>
      <c r="EE43" s="98"/>
      <c r="EF43" s="94">
        <f>EF6*(EF19+(EG19/48))/128</f>
        <v>0</v>
      </c>
      <c r="EG43" s="98"/>
      <c r="EH43" s="94">
        <f>EH6*(EH19+(EI19/48))/128</f>
        <v>0</v>
      </c>
      <c r="EI43" s="98"/>
      <c r="EJ43" s="94">
        <f>EJ6*(EJ19+(EK19/48))/128</f>
        <v>0</v>
      </c>
      <c r="EK43" s="98"/>
      <c r="EL43" s="94">
        <f>EL6*(EL19+(EM19/48))/128</f>
        <v>0</v>
      </c>
      <c r="EM43" s="98"/>
      <c r="EN43" s="94">
        <f>EN6*(EN19+(EO19/48))/128</f>
        <v>0</v>
      </c>
      <c r="EO43" s="98"/>
      <c r="EP43" s="94">
        <f>EP6*(EP19+(EQ19/48))/128</f>
        <v>0</v>
      </c>
      <c r="EQ43" s="98"/>
      <c r="ER43" s="94">
        <f>ER6*(ER19+(ES19/48))/128</f>
        <v>0</v>
      </c>
      <c r="ES43" s="98"/>
      <c r="ET43" s="94">
        <f>ET6*(ET19+(EU19/48))/128</f>
        <v>0</v>
      </c>
      <c r="EU43" s="98"/>
      <c r="EV43" s="94">
        <f>EV6*(EV19+(EW19/48))/128</f>
        <v>0</v>
      </c>
      <c r="EW43" s="98"/>
      <c r="EX43" s="94">
        <f>EX6*(EX19+(EY19/48))/128</f>
        <v>0</v>
      </c>
      <c r="EY43" s="98"/>
      <c r="EZ43" s="94">
        <f>EZ6*(EZ19+(FA19/48))/128</f>
        <v>0</v>
      </c>
      <c r="FA43" s="98"/>
      <c r="FB43" s="94">
        <f>FB6*(FB19+(FC19/48))/128</f>
        <v>0</v>
      </c>
      <c r="FC43" s="98"/>
      <c r="FD43" s="94">
        <f>FD6*(FD19+(FE19/48))/128</f>
        <v>0</v>
      </c>
      <c r="FE43" s="98"/>
      <c r="FF43" s="94">
        <f>FF6*(FF19+(FG19/48))/128</f>
        <v>0</v>
      </c>
      <c r="FG43" s="98"/>
      <c r="FH43" s="94">
        <f>FH6*(FH19+(FI19/48))/128</f>
        <v>0</v>
      </c>
      <c r="FI43" s="98"/>
      <c r="FJ43" s="94">
        <f>FJ6*(FJ19+(FK19/48))/128</f>
        <v>0</v>
      </c>
      <c r="FK43" s="98"/>
      <c r="FL43" s="94">
        <f>FL6*(FL19+(FM19/48))/128</f>
        <v>0</v>
      </c>
      <c r="FM43" s="98"/>
      <c r="FN43" s="94">
        <f>FN6*(FN19+(FO19/48))/128</f>
        <v>0</v>
      </c>
      <c r="FO43" s="98"/>
      <c r="FP43" s="94">
        <f>FP6*(FP19+(FQ19/48))/128</f>
        <v>0</v>
      </c>
      <c r="FQ43" s="98"/>
      <c r="FR43" s="94">
        <f>FR6*(FR19+(FS19/48))/128</f>
        <v>0</v>
      </c>
      <c r="FS43" s="98"/>
      <c r="FT43" s="94">
        <f>FT6*(FT19+(FU19/48))/128</f>
        <v>0</v>
      </c>
      <c r="FU43" s="98"/>
      <c r="FV43" s="94">
        <f>FV6*(FV19+(FW19/48))/128</f>
        <v>0</v>
      </c>
      <c r="FW43" s="98"/>
      <c r="FX43" s="94">
        <f>FX6*(FX19+(FY19/48))/128</f>
        <v>0</v>
      </c>
      <c r="FY43" s="98"/>
      <c r="FZ43" s="94">
        <f>FZ6*(FZ19+(GA19/48))/128</f>
        <v>0</v>
      </c>
      <c r="GA43" s="98"/>
      <c r="GB43" s="81" t="s">
        <v>7</v>
      </c>
      <c r="GC43" s="206">
        <f t="shared" si="43"/>
        <v>0</v>
      </c>
      <c r="GD43" s="142"/>
    </row>
    <row r="44" spans="2:186" ht="30" hidden="1">
      <c r="B44" s="199" t="s">
        <v>8</v>
      </c>
      <c r="C44" s="92">
        <f t="shared" si="0"/>
        <v>0</v>
      </c>
      <c r="D44" s="52"/>
      <c r="E44" s="1"/>
      <c r="F44" s="1"/>
      <c r="G44" s="397">
        <f t="shared" si="1"/>
        <v>0</v>
      </c>
      <c r="H44" s="407"/>
      <c r="I44" s="397">
        <f t="shared" si="2"/>
        <v>0</v>
      </c>
      <c r="J44" s="407"/>
      <c r="K44" s="397">
        <f t="shared" si="3"/>
        <v>0</v>
      </c>
      <c r="L44" s="407"/>
      <c r="M44" s="397">
        <f t="shared" si="4"/>
        <v>0</v>
      </c>
      <c r="N44" s="407"/>
      <c r="O44" s="397">
        <f t="shared" si="5"/>
        <v>0</v>
      </c>
      <c r="P44" s="407"/>
      <c r="Q44" s="397">
        <f t="shared" si="6"/>
        <v>0</v>
      </c>
      <c r="R44" s="407"/>
      <c r="S44" s="397">
        <f t="shared" si="7"/>
        <v>0</v>
      </c>
      <c r="T44" s="407"/>
      <c r="U44" s="397">
        <f t="shared" si="8"/>
        <v>0</v>
      </c>
      <c r="V44" s="407"/>
      <c r="W44" s="397">
        <f t="shared" si="9"/>
        <v>0</v>
      </c>
      <c r="X44" s="407"/>
      <c r="Y44" s="397">
        <f t="shared" si="10"/>
        <v>0</v>
      </c>
      <c r="Z44" s="407"/>
      <c r="AA44" s="397">
        <f t="shared" si="11"/>
        <v>0</v>
      </c>
      <c r="AB44" s="407"/>
      <c r="AC44" s="397">
        <f t="shared" si="12"/>
        <v>0</v>
      </c>
      <c r="AD44" s="407"/>
      <c r="AE44" s="397">
        <f t="shared" si="13"/>
        <v>0</v>
      </c>
      <c r="AF44" s="407"/>
      <c r="AG44" s="397">
        <f>AE6*(AG20+(AH20/48))/128</f>
        <v>0</v>
      </c>
      <c r="AH44" s="398"/>
      <c r="AI44" s="95">
        <f>AG6*(AI20+(AJ20/48))/128</f>
        <v>0</v>
      </c>
      <c r="AJ44" s="78"/>
      <c r="AK44" s="95">
        <f>AI6*(AK20+(AL20/48))/128</f>
        <v>0</v>
      </c>
      <c r="AL44" s="78"/>
      <c r="AM44" s="95">
        <f>AK6*(AM20+(AN20/48))/128</f>
        <v>0</v>
      </c>
      <c r="AN44" s="78"/>
      <c r="AO44" s="95">
        <f>AM6*(AO20+(AP20/48))/128</f>
        <v>0</v>
      </c>
      <c r="AP44" s="78"/>
      <c r="AQ44" s="95">
        <f>AO6*(AQ20+(AR20/48))/128</f>
        <v>0</v>
      </c>
      <c r="AR44" s="78"/>
      <c r="AS44" s="95">
        <f>AQ6*(AS20+(AT20/48))/128</f>
        <v>0</v>
      </c>
      <c r="AT44" s="78"/>
      <c r="AU44" s="95">
        <f>AS6*(AU20+(AV20/48))/128</f>
        <v>0</v>
      </c>
      <c r="AV44" s="78"/>
      <c r="AW44" s="95">
        <f>AU6*(AW20+(AX20/48))/128</f>
        <v>0</v>
      </c>
      <c r="AX44" s="78"/>
      <c r="AY44" s="95">
        <f>AW6*(AY20+(AZ20/48))/128</f>
        <v>0</v>
      </c>
      <c r="AZ44" s="78"/>
      <c r="BA44" s="95">
        <f>AY6*(BA20+(BB20/48))/128</f>
        <v>0</v>
      </c>
      <c r="BB44" s="78"/>
      <c r="BC44" s="95">
        <f>BA6*(BC20+(BD20/48))/128</f>
        <v>0</v>
      </c>
      <c r="BD44" s="78"/>
      <c r="BE44" s="95">
        <f>BC6*(BE20+(BF20/48))/128</f>
        <v>0</v>
      </c>
      <c r="BF44" s="78"/>
      <c r="BG44" s="95">
        <f>BE6*(BG20+(BH20/48))/128</f>
        <v>0</v>
      </c>
      <c r="BH44" s="78"/>
      <c r="BI44" s="5"/>
      <c r="BJ44" s="1"/>
      <c r="BK44" s="1"/>
      <c r="BL44" s="423">
        <f t="shared" si="14"/>
        <v>0</v>
      </c>
      <c r="BM44" s="407"/>
      <c r="BN44" s="423">
        <f t="shared" si="15"/>
        <v>0</v>
      </c>
      <c r="BO44" s="407"/>
      <c r="BP44" s="423">
        <f t="shared" si="16"/>
        <v>0</v>
      </c>
      <c r="BQ44" s="407"/>
      <c r="BR44" s="423">
        <f t="shared" si="17"/>
        <v>0</v>
      </c>
      <c r="BS44" s="407"/>
      <c r="BT44" s="423">
        <f t="shared" si="18"/>
        <v>0</v>
      </c>
      <c r="BU44" s="407"/>
      <c r="BV44" s="423">
        <f t="shared" si="19"/>
        <v>0</v>
      </c>
      <c r="BW44" s="407"/>
      <c r="BX44" s="423">
        <f t="shared" si="20"/>
        <v>0</v>
      </c>
      <c r="BY44" s="407"/>
      <c r="BZ44" s="423">
        <f t="shared" si="21"/>
        <v>0</v>
      </c>
      <c r="CA44" s="407"/>
      <c r="CB44" s="423">
        <f t="shared" si="22"/>
        <v>0</v>
      </c>
      <c r="CC44" s="407"/>
      <c r="CD44" s="423">
        <f t="shared" si="23"/>
        <v>0</v>
      </c>
      <c r="CE44" s="407"/>
      <c r="CF44" s="423">
        <f t="shared" si="24"/>
        <v>0</v>
      </c>
      <c r="CG44" s="407"/>
      <c r="CH44" s="423">
        <f t="shared" si="25"/>
        <v>0</v>
      </c>
      <c r="CI44" s="407"/>
      <c r="CJ44" s="421">
        <f t="shared" si="26"/>
        <v>0</v>
      </c>
      <c r="CK44" s="394"/>
      <c r="CL44" s="428">
        <f t="shared" si="27"/>
        <v>0</v>
      </c>
      <c r="CM44" s="398"/>
      <c r="CN44" s="428">
        <f t="shared" si="28"/>
        <v>0</v>
      </c>
      <c r="CO44" s="407"/>
      <c r="CP44" s="423">
        <f t="shared" si="29"/>
        <v>0</v>
      </c>
      <c r="CQ44" s="407"/>
      <c r="CR44" s="423">
        <f t="shared" si="30"/>
        <v>0</v>
      </c>
      <c r="CS44" s="407"/>
      <c r="CT44" s="423">
        <f t="shared" si="31"/>
        <v>0</v>
      </c>
      <c r="CU44" s="407"/>
      <c r="CV44" s="423">
        <f t="shared" si="32"/>
        <v>0</v>
      </c>
      <c r="CW44" s="407"/>
      <c r="CX44" s="423">
        <f t="shared" si="33"/>
        <v>0</v>
      </c>
      <c r="CY44" s="407"/>
      <c r="CZ44" s="423">
        <f t="shared" si="34"/>
        <v>0</v>
      </c>
      <c r="DA44" s="407"/>
      <c r="DB44" s="423">
        <f t="shared" si="35"/>
        <v>0</v>
      </c>
      <c r="DC44" s="407"/>
      <c r="DD44" s="423">
        <f t="shared" si="36"/>
        <v>0</v>
      </c>
      <c r="DE44" s="407"/>
      <c r="DF44" s="423">
        <f t="shared" si="37"/>
        <v>0</v>
      </c>
      <c r="DG44" s="407"/>
      <c r="DH44" s="423">
        <f t="shared" si="38"/>
        <v>0</v>
      </c>
      <c r="DI44" s="407"/>
      <c r="DJ44" s="423">
        <f t="shared" si="39"/>
        <v>0</v>
      </c>
      <c r="DK44" s="407"/>
      <c r="DL44" s="423">
        <f t="shared" si="40"/>
        <v>0</v>
      </c>
      <c r="DM44" s="407"/>
      <c r="DN44" s="423">
        <f t="shared" si="41"/>
        <v>0</v>
      </c>
      <c r="DO44" s="407"/>
      <c r="DP44" s="423">
        <f t="shared" si="42"/>
        <v>0</v>
      </c>
      <c r="DQ44" s="407"/>
      <c r="DR44" s="397">
        <f>DR6*(DR20+(DS20/48))/128</f>
        <v>0</v>
      </c>
      <c r="DS44" s="398"/>
      <c r="DT44" s="94">
        <f>DT6*(DT20+(DU20/48))/128</f>
        <v>0</v>
      </c>
      <c r="DU44" s="98"/>
      <c r="DV44" s="94">
        <f>DV6*(DV20+(DW20/48))/128</f>
        <v>0</v>
      </c>
      <c r="DW44" s="98"/>
      <c r="DX44" s="94">
        <f>DX6*(DX20+(DY20/48))/128</f>
        <v>0</v>
      </c>
      <c r="DY44" s="98"/>
      <c r="DZ44" s="94">
        <f>DZ6*(DZ20+(EA20/48))/128</f>
        <v>0</v>
      </c>
      <c r="EA44" s="98"/>
      <c r="EB44" s="94">
        <f>EB6*(EB20+(EC20/48))/128</f>
        <v>0</v>
      </c>
      <c r="EC44" s="98"/>
      <c r="ED44" s="94">
        <f>ED6*(ED20+(EE20/48))/128</f>
        <v>0</v>
      </c>
      <c r="EE44" s="98"/>
      <c r="EF44" s="94">
        <f>EF6*(EF20+(EG20/48))/128</f>
        <v>0</v>
      </c>
      <c r="EG44" s="98"/>
      <c r="EH44" s="94">
        <f>EH6*(EH20+(EI20/48))/128</f>
        <v>0</v>
      </c>
      <c r="EI44" s="98"/>
      <c r="EJ44" s="94">
        <f>EJ6*(EJ20+(EK20/48))/128</f>
        <v>0</v>
      </c>
      <c r="EK44" s="98"/>
      <c r="EL44" s="94">
        <f>EL6*(EL20+(EM20/48))/128</f>
        <v>0</v>
      </c>
      <c r="EM44" s="98"/>
      <c r="EN44" s="94">
        <f>EN6*(EN20+(EO20/48))/128</f>
        <v>0</v>
      </c>
      <c r="EO44" s="98"/>
      <c r="EP44" s="94">
        <f>EP6*(EP20+(EQ20/48))/128</f>
        <v>0</v>
      </c>
      <c r="EQ44" s="98"/>
      <c r="ER44" s="94">
        <f>ER6*(ER20+(ES20/48))/128</f>
        <v>0</v>
      </c>
      <c r="ES44" s="98"/>
      <c r="ET44" s="94">
        <f>ET6*(ET20+(EU20/48))/128</f>
        <v>0</v>
      </c>
      <c r="EU44" s="98"/>
      <c r="EV44" s="94">
        <f>EV6*(EV20+(EW20/48))/128</f>
        <v>0</v>
      </c>
      <c r="EW44" s="98"/>
      <c r="EX44" s="94">
        <f>EX6*(EX20+(EY20/48))/128</f>
        <v>0</v>
      </c>
      <c r="EY44" s="98"/>
      <c r="EZ44" s="94">
        <f>EZ6*(EZ20+(FA20/48))/128</f>
        <v>0</v>
      </c>
      <c r="FA44" s="98"/>
      <c r="FB44" s="94">
        <f>FB6*(FB20+(FC20/48))/128</f>
        <v>0</v>
      </c>
      <c r="FC44" s="98"/>
      <c r="FD44" s="94">
        <f>FD6*(FD20+(FE20/48))/128</f>
        <v>0</v>
      </c>
      <c r="FE44" s="98"/>
      <c r="FF44" s="94">
        <f>FF6*(FF20+(FG20/48))/128</f>
        <v>0</v>
      </c>
      <c r="FG44" s="98"/>
      <c r="FH44" s="94">
        <f>FH6*(FH20+(FI20/48))/128</f>
        <v>0</v>
      </c>
      <c r="FI44" s="98"/>
      <c r="FJ44" s="94">
        <f>FJ6*(FJ20+(FK20/48))/128</f>
        <v>0</v>
      </c>
      <c r="FK44" s="98"/>
      <c r="FL44" s="94">
        <f>FL6*(FL20+(FM20/48))/128</f>
        <v>0</v>
      </c>
      <c r="FM44" s="98"/>
      <c r="FN44" s="94">
        <f>FN6*(FN20+(FO20/48))/128</f>
        <v>0</v>
      </c>
      <c r="FO44" s="98"/>
      <c r="FP44" s="94">
        <f>FP6*(FP20+(FQ20/48))/128</f>
        <v>0</v>
      </c>
      <c r="FQ44" s="98"/>
      <c r="FR44" s="94">
        <f>FR6*(FR20+(FS20/48))/128</f>
        <v>0</v>
      </c>
      <c r="FS44" s="98"/>
      <c r="FT44" s="94">
        <f>FT6*(FT20+(FU20/48))/128</f>
        <v>0</v>
      </c>
      <c r="FU44" s="98"/>
      <c r="FV44" s="94">
        <f>FV6*(FV20+(FW20/48))/128</f>
        <v>0</v>
      </c>
      <c r="FW44" s="98"/>
      <c r="FX44" s="94">
        <f>FX6*(FX20+(FY20/48))/128</f>
        <v>0</v>
      </c>
      <c r="FY44" s="98"/>
      <c r="FZ44" s="94">
        <f>FZ6*(FZ20+(GA20/48))/128</f>
        <v>0</v>
      </c>
      <c r="GA44" s="98"/>
      <c r="GB44" s="81" t="s">
        <v>8</v>
      </c>
      <c r="GC44" s="206">
        <f t="shared" si="43"/>
        <v>0</v>
      </c>
      <c r="GD44" s="1"/>
    </row>
    <row r="45" spans="2:186" ht="30" hidden="1">
      <c r="B45" s="199" t="s">
        <v>9</v>
      </c>
      <c r="C45" s="92">
        <f t="shared" si="0"/>
        <v>0</v>
      </c>
      <c r="D45" s="52"/>
      <c r="E45" s="5"/>
      <c r="F45" s="57"/>
      <c r="G45" s="397">
        <f t="shared" si="1"/>
        <v>0</v>
      </c>
      <c r="H45" s="407"/>
      <c r="I45" s="397">
        <f t="shared" si="2"/>
        <v>0</v>
      </c>
      <c r="J45" s="407"/>
      <c r="K45" s="397">
        <f t="shared" si="3"/>
        <v>0</v>
      </c>
      <c r="L45" s="407"/>
      <c r="M45" s="397">
        <f t="shared" si="4"/>
        <v>0</v>
      </c>
      <c r="N45" s="407"/>
      <c r="O45" s="397">
        <f t="shared" si="5"/>
        <v>0</v>
      </c>
      <c r="P45" s="407"/>
      <c r="Q45" s="397">
        <f t="shared" si="6"/>
        <v>0</v>
      </c>
      <c r="R45" s="407"/>
      <c r="S45" s="397">
        <f t="shared" si="7"/>
        <v>0</v>
      </c>
      <c r="T45" s="407"/>
      <c r="U45" s="397">
        <f t="shared" si="8"/>
        <v>0</v>
      </c>
      <c r="V45" s="407"/>
      <c r="W45" s="397">
        <f t="shared" si="9"/>
        <v>0</v>
      </c>
      <c r="X45" s="407"/>
      <c r="Y45" s="397">
        <f t="shared" si="10"/>
        <v>0</v>
      </c>
      <c r="Z45" s="407"/>
      <c r="AA45" s="397">
        <f t="shared" si="11"/>
        <v>0</v>
      </c>
      <c r="AB45" s="407"/>
      <c r="AC45" s="397">
        <f t="shared" si="12"/>
        <v>0</v>
      </c>
      <c r="AD45" s="407"/>
      <c r="AE45" s="397">
        <f t="shared" si="13"/>
        <v>0</v>
      </c>
      <c r="AF45" s="407"/>
      <c r="AG45" s="397">
        <f>AE6*(AG21+(AH21/48))/128</f>
        <v>0</v>
      </c>
      <c r="AH45" s="398"/>
      <c r="AI45" s="95">
        <f>AG6*(AI21+(AJ21/48))/128</f>
        <v>0</v>
      </c>
      <c r="AJ45" s="78"/>
      <c r="AK45" s="95">
        <f>AI6*(AK21+(AL21/48))/128</f>
        <v>0</v>
      </c>
      <c r="AL45" s="78"/>
      <c r="AM45" s="95">
        <f>AK6*(AM21+(AN21/48))/128</f>
        <v>0</v>
      </c>
      <c r="AN45" s="78"/>
      <c r="AO45" s="95">
        <f>AM6*(AO21+(AP21/48))/128</f>
        <v>0</v>
      </c>
      <c r="AP45" s="78"/>
      <c r="AQ45" s="95">
        <f>AO6*(AQ21+(AR21/48))/128</f>
        <v>0</v>
      </c>
      <c r="AR45" s="78"/>
      <c r="AS45" s="95">
        <f>AQ6*(AS21+(AT21/48))/128</f>
        <v>0</v>
      </c>
      <c r="AT45" s="78"/>
      <c r="AU45" s="95">
        <f>AS6*(AU21+(AV21/48))/128</f>
        <v>0</v>
      </c>
      <c r="AV45" s="78"/>
      <c r="AW45" s="95">
        <f>AU6*(AW21+(AX21/48))/128</f>
        <v>0</v>
      </c>
      <c r="AX45" s="78"/>
      <c r="AY45" s="95">
        <f>AW6*(AY21+(AZ21/48))/128</f>
        <v>0</v>
      </c>
      <c r="AZ45" s="78"/>
      <c r="BA45" s="95">
        <f>AY6*(BA21+(BB21/48))/128</f>
        <v>0</v>
      </c>
      <c r="BB45" s="78"/>
      <c r="BC45" s="95">
        <f>BA6*(BC21+(BD21/48))/128</f>
        <v>0</v>
      </c>
      <c r="BD45" s="78"/>
      <c r="BE45" s="95">
        <f>BC6*(BE21+(BF21/48))/128</f>
        <v>0</v>
      </c>
      <c r="BF45" s="78"/>
      <c r="BG45" s="95">
        <f>BE6*(BG21+(BH21/48))/128</f>
        <v>0</v>
      </c>
      <c r="BH45" s="78"/>
      <c r="BI45" s="5"/>
      <c r="BJ45" s="5"/>
      <c r="BK45" s="5"/>
      <c r="BL45" s="423">
        <f t="shared" si="14"/>
        <v>0</v>
      </c>
      <c r="BM45" s="407"/>
      <c r="BN45" s="423">
        <f t="shared" si="15"/>
        <v>0</v>
      </c>
      <c r="BO45" s="407"/>
      <c r="BP45" s="423">
        <f t="shared" si="16"/>
        <v>0</v>
      </c>
      <c r="BQ45" s="407"/>
      <c r="BR45" s="423">
        <f t="shared" si="17"/>
        <v>0</v>
      </c>
      <c r="BS45" s="407"/>
      <c r="BT45" s="423">
        <f t="shared" si="18"/>
        <v>0</v>
      </c>
      <c r="BU45" s="407"/>
      <c r="BV45" s="423">
        <f t="shared" si="19"/>
        <v>0</v>
      </c>
      <c r="BW45" s="407"/>
      <c r="BX45" s="423">
        <f t="shared" si="20"/>
        <v>0</v>
      </c>
      <c r="BY45" s="407"/>
      <c r="BZ45" s="423">
        <f t="shared" si="21"/>
        <v>0</v>
      </c>
      <c r="CA45" s="407"/>
      <c r="CB45" s="423">
        <f t="shared" si="22"/>
        <v>0</v>
      </c>
      <c r="CC45" s="407"/>
      <c r="CD45" s="423">
        <f t="shared" si="23"/>
        <v>0</v>
      </c>
      <c r="CE45" s="407"/>
      <c r="CF45" s="423">
        <f t="shared" si="24"/>
        <v>0</v>
      </c>
      <c r="CG45" s="407"/>
      <c r="CH45" s="423">
        <f t="shared" si="25"/>
        <v>0</v>
      </c>
      <c r="CI45" s="407"/>
      <c r="CJ45" s="421">
        <f t="shared" si="26"/>
        <v>0</v>
      </c>
      <c r="CK45" s="394"/>
      <c r="CL45" s="428">
        <f t="shared" si="27"/>
        <v>0</v>
      </c>
      <c r="CM45" s="398"/>
      <c r="CN45" s="428">
        <f t="shared" si="28"/>
        <v>0</v>
      </c>
      <c r="CO45" s="407"/>
      <c r="CP45" s="423">
        <f t="shared" si="29"/>
        <v>0</v>
      </c>
      <c r="CQ45" s="407"/>
      <c r="CR45" s="423">
        <f t="shared" si="30"/>
        <v>0</v>
      </c>
      <c r="CS45" s="407"/>
      <c r="CT45" s="423">
        <f t="shared" si="31"/>
        <v>0</v>
      </c>
      <c r="CU45" s="407"/>
      <c r="CV45" s="423">
        <f t="shared" si="32"/>
        <v>0</v>
      </c>
      <c r="CW45" s="407"/>
      <c r="CX45" s="423">
        <f t="shared" si="33"/>
        <v>0</v>
      </c>
      <c r="CY45" s="407"/>
      <c r="CZ45" s="423">
        <f t="shared" si="34"/>
        <v>0</v>
      </c>
      <c r="DA45" s="407"/>
      <c r="DB45" s="423">
        <f t="shared" si="35"/>
        <v>0</v>
      </c>
      <c r="DC45" s="407"/>
      <c r="DD45" s="423">
        <f t="shared" si="36"/>
        <v>0</v>
      </c>
      <c r="DE45" s="407"/>
      <c r="DF45" s="423">
        <f t="shared" si="37"/>
        <v>0</v>
      </c>
      <c r="DG45" s="407"/>
      <c r="DH45" s="423">
        <f t="shared" si="38"/>
        <v>0</v>
      </c>
      <c r="DI45" s="407"/>
      <c r="DJ45" s="423">
        <f t="shared" si="39"/>
        <v>0</v>
      </c>
      <c r="DK45" s="407"/>
      <c r="DL45" s="423">
        <f t="shared" si="40"/>
        <v>0</v>
      </c>
      <c r="DM45" s="407"/>
      <c r="DN45" s="423">
        <f t="shared" si="41"/>
        <v>0</v>
      </c>
      <c r="DO45" s="407"/>
      <c r="DP45" s="423">
        <f t="shared" si="42"/>
        <v>0</v>
      </c>
      <c r="DQ45" s="407"/>
      <c r="DR45" s="397">
        <f>DR6*(DR21+(DS21/48))/128</f>
        <v>0</v>
      </c>
      <c r="DS45" s="398"/>
      <c r="DT45" s="94">
        <f>DT6*(DT21+(DU21/48))/128</f>
        <v>0</v>
      </c>
      <c r="DU45" s="98"/>
      <c r="DV45" s="94">
        <f>DV6*(DV21+(DW21/48))/128</f>
        <v>0</v>
      </c>
      <c r="DW45" s="98"/>
      <c r="DX45" s="94">
        <f>DX6*(DX21+(DY21/48))/128</f>
        <v>0</v>
      </c>
      <c r="DY45" s="98"/>
      <c r="DZ45" s="94">
        <f>DZ6*(DZ21+(EA21/48))/128</f>
        <v>0</v>
      </c>
      <c r="EA45" s="98"/>
      <c r="EB45" s="94">
        <f>EB6*(EB21+(EC21/48))/128</f>
        <v>0</v>
      </c>
      <c r="EC45" s="98"/>
      <c r="ED45" s="94">
        <f>ED6*(ED21+(EE21/48))/128</f>
        <v>0</v>
      </c>
      <c r="EE45" s="98"/>
      <c r="EF45" s="94">
        <f>EF6*(EF21+(EG21/48))/128</f>
        <v>0</v>
      </c>
      <c r="EG45" s="98"/>
      <c r="EH45" s="94">
        <f>EH6*(EH21+(EI21/48))/128</f>
        <v>0</v>
      </c>
      <c r="EI45" s="98"/>
      <c r="EJ45" s="94">
        <f>EJ6*(EJ21+(EK21/48))/128</f>
        <v>0</v>
      </c>
      <c r="EK45" s="98"/>
      <c r="EL45" s="94">
        <f>EL6*(EL21+(EM21/48))/128</f>
        <v>0</v>
      </c>
      <c r="EM45" s="98"/>
      <c r="EN45" s="94">
        <f>EN6*(EN21+(EO21/48))/128</f>
        <v>0</v>
      </c>
      <c r="EO45" s="98"/>
      <c r="EP45" s="94">
        <f>EP6*(EP21+(EQ21/48))/128</f>
        <v>0</v>
      </c>
      <c r="EQ45" s="98"/>
      <c r="ER45" s="94">
        <f>ER6*(ER21+(ES21/48))/128</f>
        <v>0</v>
      </c>
      <c r="ES45" s="98"/>
      <c r="ET45" s="94">
        <f>ET6*(ET21+(EU21/48))/128</f>
        <v>0</v>
      </c>
      <c r="EU45" s="98"/>
      <c r="EV45" s="94">
        <f>EV6*(EV21+(EW21/48))/128</f>
        <v>0</v>
      </c>
      <c r="EW45" s="98"/>
      <c r="EX45" s="94">
        <f>EX6*(EX21+(EY21/48))/128</f>
        <v>0</v>
      </c>
      <c r="EY45" s="98"/>
      <c r="EZ45" s="94">
        <f>EZ6*(EZ21+(FA21/48))/128</f>
        <v>0</v>
      </c>
      <c r="FA45" s="98"/>
      <c r="FB45" s="94">
        <f>FB6*(FB21+(FC21/48))/128</f>
        <v>0</v>
      </c>
      <c r="FC45" s="98"/>
      <c r="FD45" s="94">
        <f>FD6*(FD21+(FE21/48))/128</f>
        <v>0</v>
      </c>
      <c r="FE45" s="98"/>
      <c r="FF45" s="94">
        <f>FF6*(FF21+(FG21/48))/128</f>
        <v>0</v>
      </c>
      <c r="FG45" s="98"/>
      <c r="FH45" s="94">
        <f>FH6*(FH21+(FI21/48))/128</f>
        <v>0</v>
      </c>
      <c r="FI45" s="98"/>
      <c r="FJ45" s="94">
        <f>FJ6*(FJ21+(FK21/48))/128</f>
        <v>0</v>
      </c>
      <c r="FK45" s="98"/>
      <c r="FL45" s="94">
        <f>FL6*(FL21+(FM21/48))/128</f>
        <v>0</v>
      </c>
      <c r="FM45" s="98"/>
      <c r="FN45" s="94">
        <f>FN6*(FN21+(FO21/48))/128</f>
        <v>0</v>
      </c>
      <c r="FO45" s="98"/>
      <c r="FP45" s="94">
        <f>FP6*(FP21+(FQ21/48))/128</f>
        <v>0</v>
      </c>
      <c r="FQ45" s="98"/>
      <c r="FR45" s="94">
        <f>FR6*(FR21+(FS21/48))/128</f>
        <v>0</v>
      </c>
      <c r="FS45" s="98"/>
      <c r="FT45" s="94">
        <f>FT6*(FT21+(FU21/48))/128</f>
        <v>0</v>
      </c>
      <c r="FU45" s="98"/>
      <c r="FV45" s="94">
        <f>FV6*(FV21+(FW21/48))/128</f>
        <v>0</v>
      </c>
      <c r="FW45" s="98"/>
      <c r="FX45" s="94">
        <f>FX6*(FX21+(FY21/48))/128</f>
        <v>0</v>
      </c>
      <c r="FY45" s="98"/>
      <c r="FZ45" s="94">
        <f>FZ6*(FZ21+(GA21/48))/128</f>
        <v>0</v>
      </c>
      <c r="GA45" s="98"/>
      <c r="GB45" s="81" t="s">
        <v>9</v>
      </c>
      <c r="GC45" s="206">
        <f t="shared" si="43"/>
        <v>0</v>
      </c>
      <c r="GD45" s="5"/>
    </row>
    <row r="46" spans="2:186" ht="20.25" hidden="1">
      <c r="B46" s="199" t="s">
        <v>10</v>
      </c>
      <c r="C46" s="92">
        <f t="shared" si="0"/>
        <v>0</v>
      </c>
      <c r="E46" s="67"/>
      <c r="F46" s="78"/>
      <c r="G46" s="397">
        <f t="shared" si="1"/>
        <v>0</v>
      </c>
      <c r="H46" s="407"/>
      <c r="I46" s="397">
        <f t="shared" si="2"/>
        <v>0</v>
      </c>
      <c r="J46" s="407"/>
      <c r="K46" s="397">
        <f t="shared" si="3"/>
        <v>0</v>
      </c>
      <c r="L46" s="407"/>
      <c r="M46" s="397">
        <f t="shared" si="4"/>
        <v>0</v>
      </c>
      <c r="N46" s="407"/>
      <c r="O46" s="397">
        <f t="shared" si="5"/>
        <v>0</v>
      </c>
      <c r="P46" s="407"/>
      <c r="Q46" s="397">
        <f t="shared" si="6"/>
        <v>0</v>
      </c>
      <c r="R46" s="407"/>
      <c r="S46" s="397">
        <f t="shared" si="7"/>
        <v>0</v>
      </c>
      <c r="T46" s="407"/>
      <c r="U46" s="397">
        <f t="shared" si="8"/>
        <v>0</v>
      </c>
      <c r="V46" s="407"/>
      <c r="W46" s="397">
        <f t="shared" si="9"/>
        <v>0</v>
      </c>
      <c r="X46" s="407"/>
      <c r="Y46" s="397">
        <f t="shared" si="10"/>
        <v>0</v>
      </c>
      <c r="Z46" s="407"/>
      <c r="AA46" s="397">
        <f t="shared" si="11"/>
        <v>0</v>
      </c>
      <c r="AB46" s="407"/>
      <c r="AC46" s="397">
        <f t="shared" si="12"/>
        <v>0</v>
      </c>
      <c r="AD46" s="407"/>
      <c r="AE46" s="397">
        <f t="shared" si="13"/>
        <v>0</v>
      </c>
      <c r="AF46" s="407"/>
      <c r="AG46" s="397">
        <f>AE6*(AG22+(AH22/48))/128</f>
        <v>0</v>
      </c>
      <c r="AH46" s="398"/>
      <c r="AI46" s="95">
        <f>AG6*(AI22+(AJ22/48))/128</f>
        <v>0</v>
      </c>
      <c r="AJ46" s="78"/>
      <c r="AK46" s="95">
        <f>AI6*(AK22+(AL22/48))/128</f>
        <v>0</v>
      </c>
      <c r="AL46" s="78"/>
      <c r="AM46" s="95">
        <f>AK6*(AM22+(AN22/48))/128</f>
        <v>0</v>
      </c>
      <c r="AN46" s="78"/>
      <c r="AO46" s="95">
        <f>AM6*(AO22+(AP22/48))/128</f>
        <v>0</v>
      </c>
      <c r="AP46" s="78"/>
      <c r="AQ46" s="95">
        <f>AO6*(AQ22+(AR22/48))/128</f>
        <v>0</v>
      </c>
      <c r="AR46" s="78"/>
      <c r="AS46" s="95">
        <f>AQ6*(AS22+(AT22/48))/128</f>
        <v>0</v>
      </c>
      <c r="AT46" s="78"/>
      <c r="AU46" s="95">
        <f>AS6*(AU22+(AV22/48))/128</f>
        <v>0</v>
      </c>
      <c r="AV46" s="78"/>
      <c r="AW46" s="95">
        <f>AU6*(AW22+(AX22/48))/128</f>
        <v>0</v>
      </c>
      <c r="AX46" s="78"/>
      <c r="AY46" s="95">
        <f>AW6*(AY22+(AZ22/48))/128</f>
        <v>0</v>
      </c>
      <c r="AZ46" s="78"/>
      <c r="BA46" s="95">
        <f>AY6*(BA22+(BB22/48))/128</f>
        <v>0</v>
      </c>
      <c r="BB46" s="78"/>
      <c r="BC46" s="95">
        <f>BA6*(BC22+(BD22/48))/128</f>
        <v>0</v>
      </c>
      <c r="BD46" s="78"/>
      <c r="BE46" s="95">
        <f>BC6*(BE22+(BF22/48))/128</f>
        <v>0</v>
      </c>
      <c r="BF46" s="78"/>
      <c r="BG46" s="95">
        <f>BE6*(BG22+(BH22/48))/128</f>
        <v>0</v>
      </c>
      <c r="BH46" s="78"/>
      <c r="BI46" s="163"/>
      <c r="BJ46" s="67"/>
      <c r="BK46" s="142"/>
      <c r="BL46" s="423">
        <f t="shared" si="14"/>
        <v>0</v>
      </c>
      <c r="BM46" s="407"/>
      <c r="BN46" s="423">
        <f t="shared" si="15"/>
        <v>0</v>
      </c>
      <c r="BO46" s="407"/>
      <c r="BP46" s="423">
        <f t="shared" si="16"/>
        <v>0</v>
      </c>
      <c r="BQ46" s="407"/>
      <c r="BR46" s="423">
        <f t="shared" si="17"/>
        <v>0</v>
      </c>
      <c r="BS46" s="407"/>
      <c r="BT46" s="423">
        <f t="shared" si="18"/>
        <v>0</v>
      </c>
      <c r="BU46" s="407"/>
      <c r="BV46" s="423">
        <f t="shared" si="19"/>
        <v>0</v>
      </c>
      <c r="BW46" s="407"/>
      <c r="BX46" s="423">
        <f t="shared" si="20"/>
        <v>0</v>
      </c>
      <c r="BY46" s="407"/>
      <c r="BZ46" s="423">
        <f t="shared" si="21"/>
        <v>0</v>
      </c>
      <c r="CA46" s="407"/>
      <c r="CB46" s="423">
        <f t="shared" si="22"/>
        <v>0</v>
      </c>
      <c r="CC46" s="407"/>
      <c r="CD46" s="423">
        <f t="shared" si="23"/>
        <v>0</v>
      </c>
      <c r="CE46" s="407"/>
      <c r="CF46" s="423">
        <f t="shared" si="24"/>
        <v>0</v>
      </c>
      <c r="CG46" s="407"/>
      <c r="CH46" s="423">
        <f t="shared" si="25"/>
        <v>0</v>
      </c>
      <c r="CI46" s="407"/>
      <c r="CJ46" s="421">
        <f t="shared" si="26"/>
        <v>0</v>
      </c>
      <c r="CK46" s="394"/>
      <c r="CL46" s="428">
        <f t="shared" si="27"/>
        <v>0</v>
      </c>
      <c r="CM46" s="398"/>
      <c r="CN46" s="428">
        <f t="shared" si="28"/>
        <v>0</v>
      </c>
      <c r="CO46" s="407"/>
      <c r="CP46" s="423">
        <f t="shared" si="29"/>
        <v>0</v>
      </c>
      <c r="CQ46" s="407"/>
      <c r="CR46" s="423">
        <f t="shared" si="30"/>
        <v>0</v>
      </c>
      <c r="CS46" s="407"/>
      <c r="CT46" s="423">
        <f t="shared" si="31"/>
        <v>0</v>
      </c>
      <c r="CU46" s="407"/>
      <c r="CV46" s="423">
        <f t="shared" si="32"/>
        <v>0</v>
      </c>
      <c r="CW46" s="407"/>
      <c r="CX46" s="423">
        <f t="shared" si="33"/>
        <v>0</v>
      </c>
      <c r="CY46" s="407"/>
      <c r="CZ46" s="423">
        <f t="shared" si="34"/>
        <v>0</v>
      </c>
      <c r="DA46" s="407"/>
      <c r="DB46" s="423">
        <f t="shared" si="35"/>
        <v>0</v>
      </c>
      <c r="DC46" s="407"/>
      <c r="DD46" s="423">
        <f t="shared" si="36"/>
        <v>0</v>
      </c>
      <c r="DE46" s="407"/>
      <c r="DF46" s="423">
        <f t="shared" si="37"/>
        <v>0</v>
      </c>
      <c r="DG46" s="407"/>
      <c r="DH46" s="423">
        <f t="shared" si="38"/>
        <v>0</v>
      </c>
      <c r="DI46" s="407"/>
      <c r="DJ46" s="423">
        <f t="shared" si="39"/>
        <v>0</v>
      </c>
      <c r="DK46" s="407"/>
      <c r="DL46" s="423">
        <f t="shared" si="40"/>
        <v>0</v>
      </c>
      <c r="DM46" s="407"/>
      <c r="DN46" s="423">
        <f t="shared" si="41"/>
        <v>0</v>
      </c>
      <c r="DO46" s="407"/>
      <c r="DP46" s="423">
        <f t="shared" si="42"/>
        <v>0</v>
      </c>
      <c r="DQ46" s="407"/>
      <c r="DR46" s="397">
        <f>DR6*(DR22+(DS22/48))/128</f>
        <v>0</v>
      </c>
      <c r="DS46" s="398"/>
      <c r="DT46" s="94">
        <f>DT6*(DT22+(DU22/48))/128</f>
        <v>0</v>
      </c>
      <c r="DU46" s="98"/>
      <c r="DV46" s="94">
        <f>DV6*(DV22+(DW22/48))/128</f>
        <v>0</v>
      </c>
      <c r="DW46" s="98"/>
      <c r="DX46" s="94">
        <f>DX6*(DX22+(DY22/48))/128</f>
        <v>0</v>
      </c>
      <c r="DY46" s="98"/>
      <c r="DZ46" s="94">
        <f>DZ6*(DZ22+(EA22/48))/128</f>
        <v>0</v>
      </c>
      <c r="EA46" s="98"/>
      <c r="EB46" s="94">
        <f>EB6*(EB22+(EC22/48))/128</f>
        <v>0</v>
      </c>
      <c r="EC46" s="98"/>
      <c r="ED46" s="94">
        <f>ED6*(ED22+(EE22/48))/128</f>
        <v>0</v>
      </c>
      <c r="EE46" s="98"/>
      <c r="EF46" s="94">
        <f>EF6*(EF22+(EG22/48))/128</f>
        <v>0</v>
      </c>
      <c r="EG46" s="98"/>
      <c r="EH46" s="94">
        <f>EH6*(EH22+(EI22/48))/128</f>
        <v>0</v>
      </c>
      <c r="EI46" s="98"/>
      <c r="EJ46" s="94">
        <f>EJ6*(EJ22+(EK22/48))/128</f>
        <v>0</v>
      </c>
      <c r="EK46" s="98"/>
      <c r="EL46" s="94">
        <f>EL6*(EL22+(EM22/48))/128</f>
        <v>0</v>
      </c>
      <c r="EM46" s="98"/>
      <c r="EN46" s="94">
        <f>EN6*(EN22+(EO22/48))/128</f>
        <v>0</v>
      </c>
      <c r="EO46" s="98"/>
      <c r="EP46" s="94">
        <f>EP6*(EP22+(EQ22/48))/128</f>
        <v>0</v>
      </c>
      <c r="EQ46" s="98"/>
      <c r="ER46" s="94">
        <f>ER6*(ER22+(ES22/48))/128</f>
        <v>0</v>
      </c>
      <c r="ES46" s="98"/>
      <c r="ET46" s="94">
        <f>ET6*(ET22+(EU22/48))/128</f>
        <v>0</v>
      </c>
      <c r="EU46" s="98"/>
      <c r="EV46" s="94">
        <f>EV6*(EV22+(EW22/48))/128</f>
        <v>0</v>
      </c>
      <c r="EW46" s="98"/>
      <c r="EX46" s="94">
        <f>EX6*(EX22+(EY22/48))/128</f>
        <v>0</v>
      </c>
      <c r="EY46" s="98"/>
      <c r="EZ46" s="94">
        <f>EZ6*(EZ22+(FA22/48))/128</f>
        <v>0</v>
      </c>
      <c r="FA46" s="98"/>
      <c r="FB46" s="94">
        <f>FB6*(FB22+(FC22/48))/128</f>
        <v>0</v>
      </c>
      <c r="FC46" s="98"/>
      <c r="FD46" s="94">
        <f>FD6*(FD22+(FE22/48))/128</f>
        <v>0</v>
      </c>
      <c r="FE46" s="98"/>
      <c r="FF46" s="94">
        <f>FF6*(FF22+(FG22/48))/128</f>
        <v>0</v>
      </c>
      <c r="FG46" s="98"/>
      <c r="FH46" s="94">
        <f>FH6*(FH22+(FI22/48))/128</f>
        <v>0</v>
      </c>
      <c r="FI46" s="98"/>
      <c r="FJ46" s="94">
        <f>FJ6*(FJ22+(FK22/48))/128</f>
        <v>0</v>
      </c>
      <c r="FK46" s="98"/>
      <c r="FL46" s="94">
        <f>FL6*(FL22+(FM22/48))/128</f>
        <v>0</v>
      </c>
      <c r="FM46" s="98"/>
      <c r="FN46" s="94">
        <f>FN6*(FN22+(FO22/48))/128</f>
        <v>0</v>
      </c>
      <c r="FO46" s="98"/>
      <c r="FP46" s="94">
        <f>FP6*(FP22+(FQ22/48))/128</f>
        <v>0</v>
      </c>
      <c r="FQ46" s="98"/>
      <c r="FR46" s="94">
        <f>FR6*(FR22+(FS22/48))/128</f>
        <v>0</v>
      </c>
      <c r="FS46" s="98"/>
      <c r="FT46" s="94">
        <f>FT6*(FT22+(FU22/48))/128</f>
        <v>0</v>
      </c>
      <c r="FU46" s="98"/>
      <c r="FV46" s="94">
        <f>FV6*(FV22+(FW22/48))/128</f>
        <v>0</v>
      </c>
      <c r="FW46" s="98"/>
      <c r="FX46" s="94">
        <f>FX6*(FX22+(FY22/48))/128</f>
        <v>0</v>
      </c>
      <c r="FY46" s="98"/>
      <c r="FZ46" s="94">
        <f>FZ6*(FZ22+(GA22/48))/128</f>
        <v>0</v>
      </c>
      <c r="GA46" s="98"/>
      <c r="GB46" s="81" t="s">
        <v>10</v>
      </c>
      <c r="GC46" s="206">
        <f t="shared" si="43"/>
        <v>0</v>
      </c>
      <c r="GD46" s="142"/>
    </row>
    <row r="47" spans="2:186" ht="30" hidden="1">
      <c r="B47" s="199" t="s">
        <v>36</v>
      </c>
      <c r="C47" s="92">
        <f t="shared" si="0"/>
        <v>0</v>
      </c>
      <c r="D47" s="52"/>
      <c r="E47" s="67"/>
      <c r="F47" s="78"/>
      <c r="G47" s="397">
        <f t="shared" si="1"/>
        <v>0</v>
      </c>
      <c r="H47" s="407"/>
      <c r="I47" s="397">
        <f t="shared" si="2"/>
        <v>0</v>
      </c>
      <c r="J47" s="407"/>
      <c r="K47" s="397">
        <f t="shared" si="3"/>
        <v>0</v>
      </c>
      <c r="L47" s="407"/>
      <c r="M47" s="397">
        <f t="shared" si="4"/>
        <v>0</v>
      </c>
      <c r="N47" s="407"/>
      <c r="O47" s="397">
        <f t="shared" si="5"/>
        <v>0</v>
      </c>
      <c r="P47" s="407"/>
      <c r="Q47" s="397">
        <f t="shared" si="6"/>
        <v>0</v>
      </c>
      <c r="R47" s="407"/>
      <c r="S47" s="397">
        <f t="shared" si="7"/>
        <v>0</v>
      </c>
      <c r="T47" s="407"/>
      <c r="U47" s="397">
        <f t="shared" si="8"/>
        <v>0</v>
      </c>
      <c r="V47" s="407"/>
      <c r="W47" s="397">
        <f t="shared" si="9"/>
        <v>0</v>
      </c>
      <c r="X47" s="407"/>
      <c r="Y47" s="397">
        <f t="shared" si="10"/>
        <v>0</v>
      </c>
      <c r="Z47" s="407"/>
      <c r="AA47" s="397">
        <f t="shared" si="11"/>
        <v>0</v>
      </c>
      <c r="AB47" s="407"/>
      <c r="AC47" s="397">
        <f t="shared" si="12"/>
        <v>0</v>
      </c>
      <c r="AD47" s="407"/>
      <c r="AE47" s="397">
        <f t="shared" si="13"/>
        <v>0</v>
      </c>
      <c r="AF47" s="407"/>
      <c r="AG47" s="397">
        <f>AE6*(AG23+(AH23/48))/128</f>
        <v>0</v>
      </c>
      <c r="AH47" s="398"/>
      <c r="AI47" s="95">
        <f>AG6*(AI23+(AJ23/48))/128</f>
        <v>0</v>
      </c>
      <c r="AJ47" s="78"/>
      <c r="AK47" s="95">
        <f>AI6*(AK23+(AL23/48))/128</f>
        <v>0</v>
      </c>
      <c r="AL47" s="78"/>
      <c r="AM47" s="95">
        <f>AK6*(AM23+(AN23/48))/128</f>
        <v>0</v>
      </c>
      <c r="AN47" s="78"/>
      <c r="AO47" s="95">
        <f>AM6*(AO23+(AP23/48))/128</f>
        <v>0</v>
      </c>
      <c r="AP47" s="78"/>
      <c r="AQ47" s="95">
        <f>AO6*(AQ23+(AR23/48))/128</f>
        <v>0</v>
      </c>
      <c r="AR47" s="78"/>
      <c r="AS47" s="95">
        <f>AQ6*(AS23+(AT23/48))/128</f>
        <v>0</v>
      </c>
      <c r="AT47" s="78"/>
      <c r="AU47" s="95">
        <f>AS6*(AU23+(AV23/48))/128</f>
        <v>0</v>
      </c>
      <c r="AV47" s="78"/>
      <c r="AW47" s="95">
        <f>AU6*(AW23+(AX23/48))/128</f>
        <v>0</v>
      </c>
      <c r="AX47" s="78"/>
      <c r="AY47" s="95">
        <f>AW6*(AY23+(AZ23/48))/128</f>
        <v>0</v>
      </c>
      <c r="AZ47" s="78"/>
      <c r="BA47" s="95">
        <f>AY6*(BA23+(BB23/48))/128</f>
        <v>0</v>
      </c>
      <c r="BB47" s="78"/>
      <c r="BC47" s="95">
        <f>BA6*(BC23+(BD23/48))/128</f>
        <v>0</v>
      </c>
      <c r="BD47" s="78"/>
      <c r="BE47" s="95">
        <f>BC6*(BE23+(BF23/48))/128</f>
        <v>0</v>
      </c>
      <c r="BF47" s="78"/>
      <c r="BG47" s="95">
        <f>BE6*(BG23+(BH23/48))/128</f>
        <v>0</v>
      </c>
      <c r="BH47" s="78"/>
      <c r="BI47" s="163"/>
      <c r="BJ47" s="67"/>
      <c r="BK47" s="142"/>
      <c r="BL47" s="423">
        <f t="shared" si="14"/>
        <v>0</v>
      </c>
      <c r="BM47" s="407"/>
      <c r="BN47" s="423">
        <f t="shared" si="15"/>
        <v>0</v>
      </c>
      <c r="BO47" s="407"/>
      <c r="BP47" s="423">
        <f t="shared" si="16"/>
        <v>0</v>
      </c>
      <c r="BQ47" s="407"/>
      <c r="BR47" s="423">
        <f t="shared" si="17"/>
        <v>0</v>
      </c>
      <c r="BS47" s="407"/>
      <c r="BT47" s="423">
        <f t="shared" si="18"/>
        <v>0</v>
      </c>
      <c r="BU47" s="407"/>
      <c r="BV47" s="423">
        <f t="shared" si="19"/>
        <v>0</v>
      </c>
      <c r="BW47" s="407"/>
      <c r="BX47" s="423">
        <f t="shared" si="20"/>
        <v>0</v>
      </c>
      <c r="BY47" s="407"/>
      <c r="BZ47" s="423">
        <f t="shared" si="21"/>
        <v>0</v>
      </c>
      <c r="CA47" s="407"/>
      <c r="CB47" s="423">
        <f t="shared" si="22"/>
        <v>0</v>
      </c>
      <c r="CC47" s="407"/>
      <c r="CD47" s="423">
        <f t="shared" si="23"/>
        <v>0</v>
      </c>
      <c r="CE47" s="407"/>
      <c r="CF47" s="423">
        <f t="shared" si="24"/>
        <v>0</v>
      </c>
      <c r="CG47" s="407"/>
      <c r="CH47" s="423">
        <f t="shared" si="25"/>
        <v>0</v>
      </c>
      <c r="CI47" s="407"/>
      <c r="CJ47" s="421">
        <f t="shared" si="26"/>
        <v>0</v>
      </c>
      <c r="CK47" s="394"/>
      <c r="CL47" s="428">
        <f t="shared" si="27"/>
        <v>0</v>
      </c>
      <c r="CM47" s="398"/>
      <c r="CN47" s="428">
        <f t="shared" si="28"/>
        <v>0</v>
      </c>
      <c r="CO47" s="407"/>
      <c r="CP47" s="423">
        <f t="shared" si="29"/>
        <v>0</v>
      </c>
      <c r="CQ47" s="407"/>
      <c r="CR47" s="423">
        <f t="shared" si="30"/>
        <v>0</v>
      </c>
      <c r="CS47" s="407"/>
      <c r="CT47" s="423">
        <f t="shared" si="31"/>
        <v>0</v>
      </c>
      <c r="CU47" s="407"/>
      <c r="CV47" s="423">
        <f t="shared" si="32"/>
        <v>0</v>
      </c>
      <c r="CW47" s="407"/>
      <c r="CX47" s="423">
        <f t="shared" si="33"/>
        <v>0</v>
      </c>
      <c r="CY47" s="407"/>
      <c r="CZ47" s="423">
        <f t="shared" si="34"/>
        <v>0</v>
      </c>
      <c r="DA47" s="407"/>
      <c r="DB47" s="423">
        <f t="shared" si="35"/>
        <v>0</v>
      </c>
      <c r="DC47" s="407"/>
      <c r="DD47" s="423">
        <f t="shared" si="36"/>
        <v>0</v>
      </c>
      <c r="DE47" s="407"/>
      <c r="DF47" s="423">
        <f t="shared" si="37"/>
        <v>0</v>
      </c>
      <c r="DG47" s="407"/>
      <c r="DH47" s="423">
        <f t="shared" si="38"/>
        <v>0</v>
      </c>
      <c r="DI47" s="407"/>
      <c r="DJ47" s="423">
        <f t="shared" si="39"/>
        <v>0</v>
      </c>
      <c r="DK47" s="407"/>
      <c r="DL47" s="423">
        <f t="shared" si="40"/>
        <v>0</v>
      </c>
      <c r="DM47" s="407"/>
      <c r="DN47" s="423">
        <f t="shared" si="41"/>
        <v>0</v>
      </c>
      <c r="DO47" s="407"/>
      <c r="DP47" s="423">
        <f t="shared" si="42"/>
        <v>0</v>
      </c>
      <c r="DQ47" s="407"/>
      <c r="DR47" s="397">
        <f>DR6*(DR23+(DS23/48))/128</f>
        <v>0</v>
      </c>
      <c r="DS47" s="398"/>
      <c r="DT47" s="94">
        <f>DT6*(DT23+(DU23/48))/128</f>
        <v>0</v>
      </c>
      <c r="DU47" s="98"/>
      <c r="DV47" s="94">
        <f>DV6*(DV23+(DW23/48))/128</f>
        <v>0</v>
      </c>
      <c r="DW47" s="98"/>
      <c r="DX47" s="94">
        <f>DX6*(DX23+(DY23/48))/128</f>
        <v>0</v>
      </c>
      <c r="DY47" s="98"/>
      <c r="DZ47" s="94">
        <f>DZ6*(DZ23+(EA23/48))/128</f>
        <v>0</v>
      </c>
      <c r="EA47" s="98"/>
      <c r="EB47" s="94">
        <f>EB6*(EB23+(EC23/48))/128</f>
        <v>0</v>
      </c>
      <c r="EC47" s="98"/>
      <c r="ED47" s="94">
        <f>ED6*(ED23+(EE23/48))/128</f>
        <v>0</v>
      </c>
      <c r="EE47" s="98"/>
      <c r="EF47" s="94">
        <f>EF6*(EF23+(EG23/48))/128</f>
        <v>0</v>
      </c>
      <c r="EG47" s="98"/>
      <c r="EH47" s="94">
        <f>EH6*(EH23+(EI23/48))/128</f>
        <v>0</v>
      </c>
      <c r="EI47" s="98"/>
      <c r="EJ47" s="94">
        <f>EJ6*(EJ23+(EK23/48))/128</f>
        <v>0</v>
      </c>
      <c r="EK47" s="98"/>
      <c r="EL47" s="94">
        <f>EL6*(EL23+(EM23/48))/128</f>
        <v>0</v>
      </c>
      <c r="EM47" s="98"/>
      <c r="EN47" s="94">
        <f>EN6*(EN23+(EO23/48))/128</f>
        <v>0</v>
      </c>
      <c r="EO47" s="98"/>
      <c r="EP47" s="94">
        <f>EP6*(EP23+(EQ23/48))/128</f>
        <v>0</v>
      </c>
      <c r="EQ47" s="98"/>
      <c r="ER47" s="94">
        <f>ER6*(ER23+(ES23/48))/128</f>
        <v>0</v>
      </c>
      <c r="ES47" s="98"/>
      <c r="ET47" s="94">
        <f>ET6*(ET23+(EU23/48))/128</f>
        <v>0</v>
      </c>
      <c r="EU47" s="98"/>
      <c r="EV47" s="94">
        <f>EV6*(EV23+(EW23/48))/128</f>
        <v>0</v>
      </c>
      <c r="EW47" s="98"/>
      <c r="EX47" s="94">
        <f>EX6*(EX23+(EY23/48))/128</f>
        <v>0</v>
      </c>
      <c r="EY47" s="98"/>
      <c r="EZ47" s="94">
        <f>EZ6*(EZ23+(FA23/48))/128</f>
        <v>0</v>
      </c>
      <c r="FA47" s="98"/>
      <c r="FB47" s="94">
        <f>FB6*(FB23+(FC23/48))/128</f>
        <v>0</v>
      </c>
      <c r="FC47" s="98"/>
      <c r="FD47" s="94">
        <f>FD6*(FD23+(FE23/48))/128</f>
        <v>0</v>
      </c>
      <c r="FE47" s="98"/>
      <c r="FF47" s="94">
        <f>FF6*(FF23+(FG23/48))/128</f>
        <v>0</v>
      </c>
      <c r="FG47" s="98"/>
      <c r="FH47" s="94">
        <f>FH6*(FH23+(FI23/48))/128</f>
        <v>0</v>
      </c>
      <c r="FI47" s="98"/>
      <c r="FJ47" s="94">
        <f>FJ6*(FJ23+(FK23/48))/128</f>
        <v>0</v>
      </c>
      <c r="FK47" s="98"/>
      <c r="FL47" s="94">
        <f>FL6*(FL23+(FM23/48))/128</f>
        <v>0</v>
      </c>
      <c r="FM47" s="98"/>
      <c r="FN47" s="94">
        <f>FN6*(FN23+(FO23/48))/128</f>
        <v>0</v>
      </c>
      <c r="FO47" s="98"/>
      <c r="FP47" s="94">
        <f>FP6*(FP23+(FQ23/48))/128</f>
        <v>0</v>
      </c>
      <c r="FQ47" s="98"/>
      <c r="FR47" s="94">
        <f>FR6*(FR23+(FS23/48))/128</f>
        <v>0</v>
      </c>
      <c r="FS47" s="98"/>
      <c r="FT47" s="94">
        <f>FT6*(FT23+(FU23/48))/128</f>
        <v>0</v>
      </c>
      <c r="FU47" s="98"/>
      <c r="FV47" s="94">
        <f>FV6*(FV23+(FW23/48))/128</f>
        <v>0</v>
      </c>
      <c r="FW47" s="98"/>
      <c r="FX47" s="94">
        <f>FX6*(FX23+(FY23/48))/128</f>
        <v>0</v>
      </c>
      <c r="FY47" s="98"/>
      <c r="FZ47" s="94">
        <f>FZ6*(FZ23+(GA23/48))/128</f>
        <v>0</v>
      </c>
      <c r="GA47" s="98"/>
      <c r="GB47" s="81" t="s">
        <v>36</v>
      </c>
      <c r="GC47" s="206">
        <f t="shared" si="43"/>
        <v>0</v>
      </c>
      <c r="GD47" s="142"/>
    </row>
    <row r="48" spans="2:186" ht="20.25" hidden="1">
      <c r="B48" s="199" t="s">
        <v>37</v>
      </c>
      <c r="C48" s="92">
        <f t="shared" si="0"/>
        <v>0</v>
      </c>
      <c r="E48" s="67"/>
      <c r="F48" s="78"/>
      <c r="G48" s="397">
        <f t="shared" si="1"/>
        <v>0</v>
      </c>
      <c r="H48" s="407"/>
      <c r="I48" s="397">
        <f t="shared" si="2"/>
        <v>0</v>
      </c>
      <c r="J48" s="407"/>
      <c r="K48" s="397">
        <f t="shared" si="3"/>
        <v>0</v>
      </c>
      <c r="L48" s="407"/>
      <c r="M48" s="397">
        <f t="shared" si="4"/>
        <v>0</v>
      </c>
      <c r="N48" s="407"/>
      <c r="O48" s="397">
        <f t="shared" si="5"/>
        <v>0</v>
      </c>
      <c r="P48" s="407"/>
      <c r="Q48" s="397">
        <f t="shared" si="6"/>
        <v>0</v>
      </c>
      <c r="R48" s="407"/>
      <c r="S48" s="397">
        <f t="shared" si="7"/>
        <v>0</v>
      </c>
      <c r="T48" s="407"/>
      <c r="U48" s="397">
        <f t="shared" si="8"/>
        <v>0</v>
      </c>
      <c r="V48" s="407"/>
      <c r="W48" s="397">
        <f t="shared" si="9"/>
        <v>0</v>
      </c>
      <c r="X48" s="407"/>
      <c r="Y48" s="397">
        <f t="shared" si="10"/>
        <v>0</v>
      </c>
      <c r="Z48" s="407"/>
      <c r="AA48" s="397">
        <f t="shared" si="11"/>
        <v>0</v>
      </c>
      <c r="AB48" s="407"/>
      <c r="AC48" s="397">
        <f t="shared" si="12"/>
        <v>0</v>
      </c>
      <c r="AD48" s="407"/>
      <c r="AE48" s="397">
        <f t="shared" si="13"/>
        <v>0</v>
      </c>
      <c r="AF48" s="407"/>
      <c r="AG48" s="397">
        <f>AE6*(AG24+(AH24/48))/128</f>
        <v>0</v>
      </c>
      <c r="AH48" s="398"/>
      <c r="AI48" s="95">
        <f>AG6*(AI24+(AJ24/48))/128</f>
        <v>0</v>
      </c>
      <c r="AJ48" s="78"/>
      <c r="AK48" s="95">
        <f>AI6*(AK24+(AL24/48))/128</f>
        <v>0</v>
      </c>
      <c r="AL48" s="78"/>
      <c r="AM48" s="95">
        <f>AK6*(AM24+(AN24/48))/128</f>
        <v>0</v>
      </c>
      <c r="AN48" s="78"/>
      <c r="AO48" s="95">
        <f>AM6*(AO24+(AP24/48))/128</f>
        <v>0</v>
      </c>
      <c r="AP48" s="78"/>
      <c r="AQ48" s="95">
        <f>AO6*(AQ24+(AR24/48))/128</f>
        <v>0</v>
      </c>
      <c r="AR48" s="78"/>
      <c r="AS48" s="95">
        <f>AQ6*(AS24+(AT24/48))/128</f>
        <v>0</v>
      </c>
      <c r="AT48" s="78"/>
      <c r="AU48" s="95">
        <f>AS6*(AU24+(AV24/48))/128</f>
        <v>0</v>
      </c>
      <c r="AV48" s="78"/>
      <c r="AW48" s="95">
        <f>AU6*(AW24+(AX24/48))/128</f>
        <v>0</v>
      </c>
      <c r="AX48" s="78"/>
      <c r="AY48" s="95">
        <f>AW6*(AY24+(AZ24/48))/128</f>
        <v>0</v>
      </c>
      <c r="AZ48" s="78"/>
      <c r="BA48" s="95">
        <f>AY6*(BA24+(BB24/48))/128</f>
        <v>0</v>
      </c>
      <c r="BB48" s="78"/>
      <c r="BC48" s="95">
        <f>BA6*(BC24+(BD24/48))/128</f>
        <v>0</v>
      </c>
      <c r="BD48" s="78"/>
      <c r="BE48" s="95">
        <f>BC6*(BE24+(BF24/48))/128</f>
        <v>0</v>
      </c>
      <c r="BF48" s="78"/>
      <c r="BG48" s="95">
        <f>BE6*(BG24+(BH24/48))/128</f>
        <v>0</v>
      </c>
      <c r="BH48" s="78"/>
      <c r="BI48" s="163"/>
      <c r="BJ48" s="67"/>
      <c r="BK48" s="142"/>
      <c r="BL48" s="423">
        <f t="shared" si="14"/>
        <v>0</v>
      </c>
      <c r="BM48" s="407"/>
      <c r="BN48" s="423">
        <f t="shared" si="15"/>
        <v>0</v>
      </c>
      <c r="BO48" s="407"/>
      <c r="BP48" s="423">
        <f t="shared" si="16"/>
        <v>0</v>
      </c>
      <c r="BQ48" s="407"/>
      <c r="BR48" s="423">
        <f t="shared" si="17"/>
        <v>0</v>
      </c>
      <c r="BS48" s="407"/>
      <c r="BT48" s="423">
        <f t="shared" si="18"/>
        <v>0</v>
      </c>
      <c r="BU48" s="407"/>
      <c r="BV48" s="423">
        <f t="shared" si="19"/>
        <v>0</v>
      </c>
      <c r="BW48" s="407"/>
      <c r="BX48" s="423">
        <f t="shared" si="20"/>
        <v>0</v>
      </c>
      <c r="BY48" s="407"/>
      <c r="BZ48" s="423">
        <f t="shared" si="21"/>
        <v>0</v>
      </c>
      <c r="CA48" s="407"/>
      <c r="CB48" s="423">
        <f t="shared" si="22"/>
        <v>0</v>
      </c>
      <c r="CC48" s="407"/>
      <c r="CD48" s="423">
        <f t="shared" si="23"/>
        <v>0</v>
      </c>
      <c r="CE48" s="407"/>
      <c r="CF48" s="423">
        <f t="shared" si="24"/>
        <v>0</v>
      </c>
      <c r="CG48" s="407"/>
      <c r="CH48" s="423">
        <f t="shared" si="25"/>
        <v>0</v>
      </c>
      <c r="CI48" s="407"/>
      <c r="CJ48" s="421">
        <f t="shared" si="26"/>
        <v>0</v>
      </c>
      <c r="CK48" s="394"/>
      <c r="CL48" s="428">
        <f t="shared" si="27"/>
        <v>0</v>
      </c>
      <c r="CM48" s="398"/>
      <c r="CN48" s="428">
        <f t="shared" si="28"/>
        <v>0</v>
      </c>
      <c r="CO48" s="407"/>
      <c r="CP48" s="423">
        <f t="shared" si="29"/>
        <v>0</v>
      </c>
      <c r="CQ48" s="407"/>
      <c r="CR48" s="423">
        <f t="shared" si="30"/>
        <v>0</v>
      </c>
      <c r="CS48" s="407"/>
      <c r="CT48" s="423">
        <f t="shared" si="31"/>
        <v>0</v>
      </c>
      <c r="CU48" s="407"/>
      <c r="CV48" s="423">
        <f t="shared" si="32"/>
        <v>0</v>
      </c>
      <c r="CW48" s="407"/>
      <c r="CX48" s="423">
        <f t="shared" si="33"/>
        <v>0</v>
      </c>
      <c r="CY48" s="407"/>
      <c r="CZ48" s="423">
        <f t="shared" si="34"/>
        <v>0</v>
      </c>
      <c r="DA48" s="407"/>
      <c r="DB48" s="423">
        <f t="shared" si="35"/>
        <v>0</v>
      </c>
      <c r="DC48" s="407"/>
      <c r="DD48" s="423">
        <f t="shared" si="36"/>
        <v>0</v>
      </c>
      <c r="DE48" s="407"/>
      <c r="DF48" s="423">
        <f t="shared" si="37"/>
        <v>0</v>
      </c>
      <c r="DG48" s="407"/>
      <c r="DH48" s="423">
        <f t="shared" si="38"/>
        <v>0</v>
      </c>
      <c r="DI48" s="407"/>
      <c r="DJ48" s="423">
        <f t="shared" si="39"/>
        <v>0</v>
      </c>
      <c r="DK48" s="407"/>
      <c r="DL48" s="423">
        <f t="shared" si="40"/>
        <v>0</v>
      </c>
      <c r="DM48" s="407"/>
      <c r="DN48" s="423">
        <f t="shared" si="41"/>
        <v>0</v>
      </c>
      <c r="DO48" s="407"/>
      <c r="DP48" s="423">
        <f t="shared" si="42"/>
        <v>0</v>
      </c>
      <c r="DQ48" s="407"/>
      <c r="DR48" s="397">
        <f>DR6*(DR24+(DS24/48))/128</f>
        <v>0</v>
      </c>
      <c r="DS48" s="398"/>
      <c r="DT48" s="94">
        <f>DT6*(DT24+(DU24/48))/128</f>
        <v>0</v>
      </c>
      <c r="DU48" s="98"/>
      <c r="DV48" s="94">
        <f>DV6*(DV24+(DW24/48))/128</f>
        <v>0</v>
      </c>
      <c r="DW48" s="98"/>
      <c r="DX48" s="94">
        <f>DX6*(DX24+(DY24/48))/128</f>
        <v>0</v>
      </c>
      <c r="DY48" s="98"/>
      <c r="DZ48" s="94">
        <f>DZ6*(DZ24+(EA24/48))/128</f>
        <v>0</v>
      </c>
      <c r="EA48" s="98"/>
      <c r="EB48" s="94">
        <f>EB6*(EB24+(EC24/48))/128</f>
        <v>0</v>
      </c>
      <c r="EC48" s="98"/>
      <c r="ED48" s="94">
        <f>ED6*(ED24+(EE24/48))/128</f>
        <v>0</v>
      </c>
      <c r="EE48" s="98"/>
      <c r="EF48" s="94">
        <f>EF6*(EF24+(EG24/48))/128</f>
        <v>0</v>
      </c>
      <c r="EG48" s="98"/>
      <c r="EH48" s="94">
        <f>EH6*(EH24+(EI24/48))/128</f>
        <v>0</v>
      </c>
      <c r="EI48" s="98"/>
      <c r="EJ48" s="94">
        <f>EJ6*(EJ24+(EK24/48))/128</f>
        <v>0</v>
      </c>
      <c r="EK48" s="98"/>
      <c r="EL48" s="94">
        <f>EL6*(EL24+(EM24/48))/128</f>
        <v>0</v>
      </c>
      <c r="EM48" s="98"/>
      <c r="EN48" s="94">
        <f>EN6*(EN24+(EO24/48))/128</f>
        <v>0</v>
      </c>
      <c r="EO48" s="98"/>
      <c r="EP48" s="94">
        <f>EP6*(EP24+(EQ24/48))/128</f>
        <v>0</v>
      </c>
      <c r="EQ48" s="98"/>
      <c r="ER48" s="94">
        <f>ER6*(ER24+(ES24/48))/128</f>
        <v>0</v>
      </c>
      <c r="ES48" s="98"/>
      <c r="ET48" s="94">
        <f>ET6*(ET24+(EU24/48))/128</f>
        <v>0</v>
      </c>
      <c r="EU48" s="98"/>
      <c r="EV48" s="94">
        <f>EV6*(EV24+(EW24/48))/128</f>
        <v>0</v>
      </c>
      <c r="EW48" s="98"/>
      <c r="EX48" s="94">
        <f>EX6*(EX24+(EY24/48))/128</f>
        <v>0</v>
      </c>
      <c r="EY48" s="98"/>
      <c r="EZ48" s="94">
        <f>EZ6*(EZ24+(FA24/48))/128</f>
        <v>0</v>
      </c>
      <c r="FA48" s="98"/>
      <c r="FB48" s="94">
        <f>FB6*(FB24+(FC24/48))/128</f>
        <v>0</v>
      </c>
      <c r="FC48" s="98"/>
      <c r="FD48" s="94">
        <f>FD6*(FD24+(FE24/48))/128</f>
        <v>0</v>
      </c>
      <c r="FE48" s="98"/>
      <c r="FF48" s="94">
        <f>FF6*(FF24+(FG24/48))/128</f>
        <v>0</v>
      </c>
      <c r="FG48" s="98"/>
      <c r="FH48" s="94">
        <f>FH6*(FH24+(FI24/48))/128</f>
        <v>0</v>
      </c>
      <c r="FI48" s="98"/>
      <c r="FJ48" s="94">
        <f>FJ6*(FJ24+(FK24/48))/128</f>
        <v>0</v>
      </c>
      <c r="FK48" s="98"/>
      <c r="FL48" s="94">
        <f>FL6*(FL24+(FM24/48))/128</f>
        <v>0</v>
      </c>
      <c r="FM48" s="98"/>
      <c r="FN48" s="94">
        <f>FN6*(FN24+(FO24/48))/128</f>
        <v>0</v>
      </c>
      <c r="FO48" s="98"/>
      <c r="FP48" s="94">
        <f>FP6*(FP24+(FQ24/48))/128</f>
        <v>0</v>
      </c>
      <c r="FQ48" s="98"/>
      <c r="FR48" s="94">
        <f>FR6*(FR24+(FS24/48))/128</f>
        <v>0</v>
      </c>
      <c r="FS48" s="98"/>
      <c r="FT48" s="94">
        <f>FT6*(FT24+(FU24/48))/128</f>
        <v>0</v>
      </c>
      <c r="FU48" s="98"/>
      <c r="FV48" s="94">
        <f>FV6*(FV24+(FW24/48))/128</f>
        <v>0</v>
      </c>
      <c r="FW48" s="98"/>
      <c r="FX48" s="94">
        <f>FX6*(FX24+(FY24/48))/128</f>
        <v>0</v>
      </c>
      <c r="FY48" s="98"/>
      <c r="FZ48" s="94">
        <f>FZ6*(FZ24+(GA24/48))/128</f>
        <v>0</v>
      </c>
      <c r="GA48" s="98"/>
      <c r="GB48" s="81" t="s">
        <v>37</v>
      </c>
      <c r="GC48" s="206">
        <f t="shared" si="43"/>
        <v>0</v>
      </c>
      <c r="GD48" s="142"/>
    </row>
    <row r="49" spans="2:186" ht="20.25" hidden="1">
      <c r="B49" s="199" t="s">
        <v>11</v>
      </c>
      <c r="C49" s="92">
        <f t="shared" si="0"/>
        <v>0</v>
      </c>
      <c r="D49" s="564" t="s">
        <v>281</v>
      </c>
      <c r="E49" s="67"/>
      <c r="F49" s="78"/>
      <c r="G49" s="397">
        <f t="shared" si="1"/>
        <v>0</v>
      </c>
      <c r="H49" s="407"/>
      <c r="I49" s="397">
        <f t="shared" si="2"/>
        <v>0</v>
      </c>
      <c r="J49" s="407"/>
      <c r="K49" s="397">
        <f t="shared" si="3"/>
        <v>0</v>
      </c>
      <c r="L49" s="407"/>
      <c r="M49" s="397">
        <f t="shared" si="4"/>
        <v>0</v>
      </c>
      <c r="N49" s="407"/>
      <c r="O49" s="397">
        <f t="shared" si="5"/>
        <v>0</v>
      </c>
      <c r="P49" s="407"/>
      <c r="Q49" s="397">
        <f t="shared" si="6"/>
        <v>0</v>
      </c>
      <c r="R49" s="407"/>
      <c r="S49" s="397">
        <f t="shared" si="7"/>
        <v>0</v>
      </c>
      <c r="T49" s="407"/>
      <c r="U49" s="397">
        <f t="shared" si="8"/>
        <v>0</v>
      </c>
      <c r="V49" s="407"/>
      <c r="W49" s="397">
        <f t="shared" si="9"/>
        <v>0</v>
      </c>
      <c r="X49" s="407"/>
      <c r="Y49" s="397">
        <f t="shared" si="10"/>
        <v>0</v>
      </c>
      <c r="Z49" s="407"/>
      <c r="AA49" s="397">
        <f t="shared" si="11"/>
        <v>0</v>
      </c>
      <c r="AB49" s="407"/>
      <c r="AC49" s="397">
        <f t="shared" si="12"/>
        <v>0</v>
      </c>
      <c r="AD49" s="407"/>
      <c r="AE49" s="397">
        <f t="shared" si="13"/>
        <v>0</v>
      </c>
      <c r="AF49" s="407"/>
      <c r="AG49" s="397">
        <f>AE6*(AG25+(AH25/48))/128</f>
        <v>0</v>
      </c>
      <c r="AH49" s="398"/>
      <c r="AI49" s="95">
        <f>AG6*(AI25+(AJ25/48))/128</f>
        <v>0</v>
      </c>
      <c r="AJ49" s="78"/>
      <c r="AK49" s="95">
        <f>AI6*(AK25+(AL25/48))/128</f>
        <v>0</v>
      </c>
      <c r="AL49" s="78"/>
      <c r="AM49" s="95">
        <f>AK6*(AM25+(AN25/48))/128</f>
        <v>0</v>
      </c>
      <c r="AN49" s="78"/>
      <c r="AO49" s="95">
        <f>AM6*(AO25+(AP25/48))/128</f>
        <v>0</v>
      </c>
      <c r="AP49" s="78"/>
      <c r="AQ49" s="95">
        <f>AO6*(AQ25+(AR25/48))/128</f>
        <v>0</v>
      </c>
      <c r="AR49" s="78"/>
      <c r="AS49" s="95">
        <f>AQ6*(AS25+(AT25/48))/128</f>
        <v>0</v>
      </c>
      <c r="AT49" s="78"/>
      <c r="AU49" s="95">
        <f>AS6*(AU25+(AV25/48))/128</f>
        <v>0</v>
      </c>
      <c r="AV49" s="78"/>
      <c r="AW49" s="95">
        <f>AU6*(AW25+(AX25/48))/128</f>
        <v>0</v>
      </c>
      <c r="AX49" s="78"/>
      <c r="AY49" s="95">
        <f>AW6*(AY25+(AZ25/48))/128</f>
        <v>0</v>
      </c>
      <c r="AZ49" s="78"/>
      <c r="BA49" s="95">
        <f>AY6*(BA25+(BB25/48))/128</f>
        <v>0</v>
      </c>
      <c r="BB49" s="78"/>
      <c r="BC49" s="95">
        <f>BA6*(BC25+(BD25/48))/128</f>
        <v>0</v>
      </c>
      <c r="BD49" s="78"/>
      <c r="BE49" s="95">
        <f>BC6*(BE25+(BF25/48))/128</f>
        <v>0</v>
      </c>
      <c r="BF49" s="78"/>
      <c r="BG49" s="95">
        <f>BE6*(BG25+(BH25/48))/128</f>
        <v>0</v>
      </c>
      <c r="BH49" s="78"/>
      <c r="BI49" s="163"/>
      <c r="BJ49" s="67"/>
      <c r="BK49" s="142"/>
      <c r="BL49" s="423">
        <f t="shared" si="14"/>
        <v>0</v>
      </c>
      <c r="BM49" s="407"/>
      <c r="BN49" s="423">
        <f t="shared" si="15"/>
        <v>0</v>
      </c>
      <c r="BO49" s="407"/>
      <c r="BP49" s="423">
        <f t="shared" si="16"/>
        <v>0</v>
      </c>
      <c r="BQ49" s="407"/>
      <c r="BR49" s="423">
        <f t="shared" si="17"/>
        <v>0</v>
      </c>
      <c r="BS49" s="407"/>
      <c r="BT49" s="423">
        <f t="shared" si="18"/>
        <v>0</v>
      </c>
      <c r="BU49" s="407"/>
      <c r="BV49" s="423">
        <f t="shared" si="19"/>
        <v>0</v>
      </c>
      <c r="BW49" s="407"/>
      <c r="BX49" s="423">
        <f t="shared" si="20"/>
        <v>0</v>
      </c>
      <c r="BY49" s="407"/>
      <c r="BZ49" s="423">
        <f t="shared" si="21"/>
        <v>0</v>
      </c>
      <c r="CA49" s="407"/>
      <c r="CB49" s="423">
        <f t="shared" si="22"/>
        <v>0</v>
      </c>
      <c r="CC49" s="407"/>
      <c r="CD49" s="423">
        <f t="shared" si="23"/>
        <v>0</v>
      </c>
      <c r="CE49" s="407"/>
      <c r="CF49" s="423">
        <f t="shared" si="24"/>
        <v>0</v>
      </c>
      <c r="CG49" s="407"/>
      <c r="CH49" s="423">
        <f t="shared" si="25"/>
        <v>0</v>
      </c>
      <c r="CI49" s="407"/>
      <c r="CJ49" s="421">
        <f t="shared" si="26"/>
        <v>0</v>
      </c>
      <c r="CK49" s="394"/>
      <c r="CL49" s="428">
        <f t="shared" si="27"/>
        <v>0</v>
      </c>
      <c r="CM49" s="398"/>
      <c r="CN49" s="428">
        <f t="shared" si="28"/>
        <v>0</v>
      </c>
      <c r="CO49" s="407"/>
      <c r="CP49" s="423">
        <f t="shared" si="29"/>
        <v>0</v>
      </c>
      <c r="CQ49" s="407"/>
      <c r="CR49" s="423">
        <f t="shared" si="30"/>
        <v>0</v>
      </c>
      <c r="CS49" s="407"/>
      <c r="CT49" s="423">
        <f t="shared" si="31"/>
        <v>0</v>
      </c>
      <c r="CU49" s="407"/>
      <c r="CV49" s="423">
        <f t="shared" si="32"/>
        <v>0</v>
      </c>
      <c r="CW49" s="407"/>
      <c r="CX49" s="423">
        <f t="shared" si="33"/>
        <v>0</v>
      </c>
      <c r="CY49" s="407"/>
      <c r="CZ49" s="423">
        <f t="shared" si="34"/>
        <v>0</v>
      </c>
      <c r="DA49" s="407"/>
      <c r="DB49" s="423">
        <f t="shared" si="35"/>
        <v>0</v>
      </c>
      <c r="DC49" s="407"/>
      <c r="DD49" s="423">
        <f t="shared" si="36"/>
        <v>0</v>
      </c>
      <c r="DE49" s="407"/>
      <c r="DF49" s="423">
        <f t="shared" si="37"/>
        <v>0</v>
      </c>
      <c r="DG49" s="407"/>
      <c r="DH49" s="423">
        <f t="shared" si="38"/>
        <v>0</v>
      </c>
      <c r="DI49" s="407"/>
      <c r="DJ49" s="423">
        <f t="shared" si="39"/>
        <v>0</v>
      </c>
      <c r="DK49" s="407"/>
      <c r="DL49" s="423">
        <f t="shared" si="40"/>
        <v>0</v>
      </c>
      <c r="DM49" s="407"/>
      <c r="DN49" s="423">
        <f t="shared" si="41"/>
        <v>0</v>
      </c>
      <c r="DO49" s="407"/>
      <c r="DP49" s="423">
        <f t="shared" si="42"/>
        <v>0</v>
      </c>
      <c r="DQ49" s="407"/>
      <c r="DR49" s="397">
        <f>DR6*(DR25+(DS25/48))/128</f>
        <v>0</v>
      </c>
      <c r="DS49" s="398"/>
      <c r="DT49" s="94">
        <f>DT6*(DT25+(DU25/48))/128</f>
        <v>0</v>
      </c>
      <c r="DU49" s="98"/>
      <c r="DV49" s="94">
        <f>DV6*(DV25+(DW25/48))/128</f>
        <v>0</v>
      </c>
      <c r="DW49" s="98"/>
      <c r="DX49" s="94">
        <f>DX6*(DX25+(DY25/48))/128</f>
        <v>0</v>
      </c>
      <c r="DY49" s="98"/>
      <c r="DZ49" s="94">
        <f>DZ6*(DZ25+(EA25/48))/128</f>
        <v>0</v>
      </c>
      <c r="EA49" s="98"/>
      <c r="EB49" s="94">
        <f>EB6*(EB25+(EC25/48))/128</f>
        <v>0</v>
      </c>
      <c r="EC49" s="98"/>
      <c r="ED49" s="94">
        <f>ED6*(ED25+(EE25/48))/128</f>
        <v>0</v>
      </c>
      <c r="EE49" s="98"/>
      <c r="EF49" s="94">
        <f>EF6*(EF25+(EG25/48))/128</f>
        <v>0</v>
      </c>
      <c r="EG49" s="98"/>
      <c r="EH49" s="94">
        <f>EH6*(EH25+(EI25/48))/128</f>
        <v>0</v>
      </c>
      <c r="EI49" s="98"/>
      <c r="EJ49" s="94">
        <f>EJ6*(EJ25+(EK25/48))/128</f>
        <v>0</v>
      </c>
      <c r="EK49" s="98"/>
      <c r="EL49" s="94">
        <f>EL6*(EL25+(EM25/48))/128</f>
        <v>0</v>
      </c>
      <c r="EM49" s="98"/>
      <c r="EN49" s="94">
        <f>EN6*(EN25+(EO25/48))/128</f>
        <v>0</v>
      </c>
      <c r="EO49" s="98"/>
      <c r="EP49" s="94">
        <f>EP6*(EP25+(EQ25/48))/128</f>
        <v>0</v>
      </c>
      <c r="EQ49" s="98"/>
      <c r="ER49" s="94">
        <f>ER6*(ER25+(ES25/48))/128</f>
        <v>0</v>
      </c>
      <c r="ES49" s="98"/>
      <c r="ET49" s="94">
        <f>ET6*(ET25+(EU25/48))/128</f>
        <v>0</v>
      </c>
      <c r="EU49" s="98"/>
      <c r="EV49" s="94">
        <f>EV6*(EV25+(EW25/48))/128</f>
        <v>0</v>
      </c>
      <c r="EW49" s="98"/>
      <c r="EX49" s="94">
        <f>EX6*(EX25+(EY25/48))/128</f>
        <v>0</v>
      </c>
      <c r="EY49" s="98"/>
      <c r="EZ49" s="94">
        <f>EZ6*(EZ25+(FA25/48))/128</f>
        <v>0</v>
      </c>
      <c r="FA49" s="98"/>
      <c r="FB49" s="94">
        <f>FB6*(FB25+(FC25/48))/128</f>
        <v>0</v>
      </c>
      <c r="FC49" s="98"/>
      <c r="FD49" s="94">
        <f>FD6*(FD25+(FE25/48))/128</f>
        <v>0</v>
      </c>
      <c r="FE49" s="98"/>
      <c r="FF49" s="94">
        <f>FF6*(FF25+(FG25/48))/128</f>
        <v>0</v>
      </c>
      <c r="FG49" s="98"/>
      <c r="FH49" s="94">
        <f>FH6*(FH25+(FI25/48))/128</f>
        <v>0</v>
      </c>
      <c r="FI49" s="98"/>
      <c r="FJ49" s="94">
        <f>FJ6*(FJ25+(FK25/48))/128</f>
        <v>0</v>
      </c>
      <c r="FK49" s="98"/>
      <c r="FL49" s="94">
        <f>FL6*(FL25+(FM25/48))/128</f>
        <v>0</v>
      </c>
      <c r="FM49" s="98"/>
      <c r="FN49" s="94">
        <f>FN6*(FN25+(FO25/48))/128</f>
        <v>0</v>
      </c>
      <c r="FO49" s="98"/>
      <c r="FP49" s="94">
        <f>FP6*(FP25+(FQ25/48))/128</f>
        <v>0</v>
      </c>
      <c r="FQ49" s="98"/>
      <c r="FR49" s="94">
        <f>FR6*(FR25+(FS25/48))/128</f>
        <v>0</v>
      </c>
      <c r="FS49" s="98"/>
      <c r="FT49" s="94">
        <f>FT6*(FT25+(FU25/48))/128</f>
        <v>0</v>
      </c>
      <c r="FU49" s="98"/>
      <c r="FV49" s="94">
        <f>FV6*(FV25+(FW25/48))/128</f>
        <v>0</v>
      </c>
      <c r="FW49" s="98"/>
      <c r="FX49" s="94">
        <f>FX6*(FX25+(FY25/48))/128</f>
        <v>0</v>
      </c>
      <c r="FY49" s="98"/>
      <c r="FZ49" s="94">
        <f>FZ6*(FZ25+(GA25/48))/128</f>
        <v>0</v>
      </c>
      <c r="GA49" s="98"/>
      <c r="GB49" s="81" t="s">
        <v>11</v>
      </c>
      <c r="GC49" s="206">
        <f t="shared" si="43"/>
        <v>0</v>
      </c>
      <c r="GD49" s="142"/>
    </row>
    <row r="50" spans="1:188" ht="20.25" hidden="1">
      <c r="A50" s="102">
        <v>28.077</v>
      </c>
      <c r="B50" s="510" t="s">
        <v>196</v>
      </c>
      <c r="C50" s="104">
        <f aca="true" t="shared" si="44" ref="C50:C55">D26</f>
        <v>0</v>
      </c>
      <c r="D50" s="208">
        <f>C50/$A$50</f>
        <v>0</v>
      </c>
      <c r="E50" s="67"/>
      <c r="F50" s="78"/>
      <c r="G50" s="397">
        <f>G6*(G26)/128</f>
        <v>0</v>
      </c>
      <c r="H50" s="208">
        <f>G50/$A$50</f>
        <v>0</v>
      </c>
      <c r="I50" s="397">
        <f>I6*(I26)/128</f>
        <v>0</v>
      </c>
      <c r="J50" s="208">
        <f>I50/$A$50</f>
        <v>0</v>
      </c>
      <c r="K50" s="397">
        <f>K6*(K26)/128</f>
        <v>0</v>
      </c>
      <c r="L50" s="208">
        <f>K50/$A$50</f>
        <v>0</v>
      </c>
      <c r="M50" s="397">
        <f>M6*(M26)/128</f>
        <v>0</v>
      </c>
      <c r="N50" s="208">
        <f>M50/$A$50</f>
        <v>0</v>
      </c>
      <c r="O50" s="397">
        <f>O6*(O26)/128</f>
        <v>0</v>
      </c>
      <c r="P50" s="208">
        <f>O50/$A$50</f>
        <v>0</v>
      </c>
      <c r="Q50" s="397">
        <f>Q6*(Q26)/128</f>
        <v>0</v>
      </c>
      <c r="R50" s="208">
        <f>Q50/$A$50</f>
        <v>0</v>
      </c>
      <c r="S50" s="397">
        <f>S6*(S26)/128</f>
        <v>0</v>
      </c>
      <c r="T50" s="208">
        <f>S50/$A$50</f>
        <v>0</v>
      </c>
      <c r="U50" s="397">
        <f>U6*(U26)/128</f>
        <v>0</v>
      </c>
      <c r="V50" s="208">
        <f>U50/$A$50</f>
        <v>0</v>
      </c>
      <c r="W50" s="397">
        <f>W6*(W26)/128</f>
        <v>0</v>
      </c>
      <c r="X50" s="208">
        <f>W50/$A$50</f>
        <v>0</v>
      </c>
      <c r="Y50" s="397">
        <f>Y6*(Y26)/128</f>
        <v>0</v>
      </c>
      <c r="Z50" s="208">
        <f>Y50/$A$50</f>
        <v>0</v>
      </c>
      <c r="AA50" s="397">
        <f>AA6*(AA26)/128</f>
        <v>0</v>
      </c>
      <c r="AB50" s="208">
        <f>AA50/$A$50</f>
        <v>0</v>
      </c>
      <c r="AC50" s="397">
        <f>AC6*(AC26)/128</f>
        <v>0</v>
      </c>
      <c r="AD50" s="208">
        <f>AC50/$A$50</f>
        <v>0</v>
      </c>
      <c r="AE50" s="397">
        <f>AE6*(AE26)/128</f>
        <v>0</v>
      </c>
      <c r="AF50" s="208">
        <f>AE50/$A$50</f>
        <v>0</v>
      </c>
      <c r="AG50" s="397">
        <f>AG6*(AG26)/128</f>
        <v>0</v>
      </c>
      <c r="AH50" s="208">
        <f>AG50/$A$50</f>
        <v>0</v>
      </c>
      <c r="AI50" s="397">
        <f>AI6*(AI26)/128</f>
        <v>0</v>
      </c>
      <c r="AJ50" s="208">
        <f>AI50/$A$50</f>
        <v>0</v>
      </c>
      <c r="AK50" s="397">
        <f>AK6*(AK26)/128</f>
        <v>0</v>
      </c>
      <c r="AL50" s="208">
        <f>AK50/$A$50</f>
        <v>0</v>
      </c>
      <c r="AM50" s="397">
        <f>AM6*(AM26)/128</f>
        <v>0</v>
      </c>
      <c r="AN50" s="208">
        <f>AM50/$A$50</f>
        <v>0</v>
      </c>
      <c r="AO50" s="397">
        <f>AO6*(AO26)/128</f>
        <v>0</v>
      </c>
      <c r="AP50" s="208">
        <f>AO50/$A$50</f>
        <v>0</v>
      </c>
      <c r="AQ50" s="397">
        <f>AQ6*(AQ26)/128</f>
        <v>0</v>
      </c>
      <c r="AR50" s="208">
        <f>AQ50/$A$50</f>
        <v>0</v>
      </c>
      <c r="AS50" s="397">
        <f>AS6*(AS26)/128</f>
        <v>0</v>
      </c>
      <c r="AT50" s="208">
        <f>AS50/$A$50</f>
        <v>0</v>
      </c>
      <c r="AU50" s="397">
        <f>AU6*(AU26)/128</f>
        <v>0</v>
      </c>
      <c r="AV50" s="208">
        <f>AU50/$A$50</f>
        <v>0</v>
      </c>
      <c r="AW50" s="397">
        <f>AW6*(AW26)/128</f>
        <v>0</v>
      </c>
      <c r="AX50" s="208">
        <f>AW50/$A$50</f>
        <v>0</v>
      </c>
      <c r="AY50" s="397">
        <f>AY6*(AY26)/128</f>
        <v>0</v>
      </c>
      <c r="AZ50" s="208">
        <f>AY50/$A$50</f>
        <v>0</v>
      </c>
      <c r="BA50" s="397">
        <f>BA6*(BA26)/128</f>
        <v>0</v>
      </c>
      <c r="BB50" s="208">
        <f>BA50/$A$50</f>
        <v>0</v>
      </c>
      <c r="BC50" s="397">
        <f>BC6*(BC26)/128</f>
        <v>0</v>
      </c>
      <c r="BD50" s="208">
        <f>BC50/$A$50</f>
        <v>0</v>
      </c>
      <c r="BE50" s="397">
        <f>BE6*(BE26)/128</f>
        <v>0</v>
      </c>
      <c r="BF50" s="208">
        <f>BE50/$A$50</f>
        <v>0</v>
      </c>
      <c r="BG50" s="397">
        <f>BG6*(BG26)/128</f>
        <v>0</v>
      </c>
      <c r="BH50" s="208">
        <f>BG50/$A$50</f>
        <v>0</v>
      </c>
      <c r="BI50" s="163"/>
      <c r="BJ50" s="67"/>
      <c r="BK50" s="142"/>
      <c r="BL50" s="397">
        <f>BL6*(BL26)/128</f>
        <v>0</v>
      </c>
      <c r="BM50" s="208">
        <f>BL50/$A$50</f>
        <v>0</v>
      </c>
      <c r="BN50" s="397">
        <f>BN6*(BN26)/128</f>
        <v>0</v>
      </c>
      <c r="BO50" s="208">
        <f>BN50/$A$50</f>
        <v>0</v>
      </c>
      <c r="BP50" s="397">
        <f>BP6*(BP26)/128</f>
        <v>0</v>
      </c>
      <c r="BQ50" s="208">
        <f>BP50/$A$50</f>
        <v>0</v>
      </c>
      <c r="BR50" s="397">
        <f>BR6*(BR26)/128</f>
        <v>0</v>
      </c>
      <c r="BS50" s="208">
        <f>BR50/$A$50</f>
        <v>0</v>
      </c>
      <c r="BT50" s="397">
        <f>BT6*(BT26)/128</f>
        <v>0</v>
      </c>
      <c r="BU50" s="208">
        <f>BT50/$A$50</f>
        <v>0</v>
      </c>
      <c r="BV50" s="397">
        <f>BV6*(BV26)/128</f>
        <v>0</v>
      </c>
      <c r="BW50" s="208">
        <f>BV50/$A$50</f>
        <v>0</v>
      </c>
      <c r="BX50" s="397">
        <f>BX6*(BX26)/128</f>
        <v>0</v>
      </c>
      <c r="BY50" s="208">
        <f>BX50/$A$50</f>
        <v>0</v>
      </c>
      <c r="BZ50" s="397">
        <f>BZ6*(BZ26)/128</f>
        <v>0</v>
      </c>
      <c r="CA50" s="208">
        <f>BZ50/$A$50</f>
        <v>0</v>
      </c>
      <c r="CB50" s="397">
        <f>CB6*(CB26)/128</f>
        <v>0</v>
      </c>
      <c r="CC50" s="208">
        <f>CB50/$A$50</f>
        <v>0</v>
      </c>
      <c r="CD50" s="397">
        <f>CD6*(CD26)/128</f>
        <v>0</v>
      </c>
      <c r="CE50" s="208">
        <f>CD50/$A$50</f>
        <v>0</v>
      </c>
      <c r="CF50" s="397">
        <f>CF6*(CF26)/128</f>
        <v>0</v>
      </c>
      <c r="CG50" s="208">
        <f>CF50/$A$50</f>
        <v>0</v>
      </c>
      <c r="CH50" s="397">
        <f>CH6*(CH26)/128</f>
        <v>0</v>
      </c>
      <c r="CI50" s="208">
        <f>CH50/$A$50</f>
        <v>0</v>
      </c>
      <c r="CJ50" s="397">
        <f>CJ6*(CJ26)/128</f>
        <v>0</v>
      </c>
      <c r="CK50" s="208">
        <f>CJ50/$A$50</f>
        <v>0</v>
      </c>
      <c r="CL50" s="397">
        <f>CL6*(CL26)/128</f>
        <v>0</v>
      </c>
      <c r="CM50" s="208">
        <f>CL50/$A$50</f>
        <v>0</v>
      </c>
      <c r="CN50" s="397">
        <f>CN6*(CN26)/128</f>
        <v>0</v>
      </c>
      <c r="CO50" s="208">
        <f>CN50/$A$50</f>
        <v>0</v>
      </c>
      <c r="CP50" s="397">
        <f>CP6*(CP26)/128</f>
        <v>0</v>
      </c>
      <c r="CQ50" s="208">
        <f>CP50/$A$50</f>
        <v>0</v>
      </c>
      <c r="CR50" s="397">
        <f>CR6*(CR26)/128</f>
        <v>0</v>
      </c>
      <c r="CS50" s="208">
        <f>CR50/$A$50</f>
        <v>0</v>
      </c>
      <c r="CT50" s="397">
        <f>CT6*(CT26)/128</f>
        <v>0</v>
      </c>
      <c r="CU50" s="208">
        <f>CT50/$A$50</f>
        <v>0</v>
      </c>
      <c r="CV50" s="397">
        <f>CV6*(CV26)/128</f>
        <v>0</v>
      </c>
      <c r="CW50" s="208">
        <f>CV50/$A$50</f>
        <v>0</v>
      </c>
      <c r="CX50" s="397">
        <f>CX6*(CX26)/128</f>
        <v>0</v>
      </c>
      <c r="CY50" s="208">
        <f>CX50/$A$50</f>
        <v>0</v>
      </c>
      <c r="CZ50" s="397">
        <f>CZ6*(CZ26)/128</f>
        <v>0</v>
      </c>
      <c r="DA50" s="208">
        <f>CZ50/$A$50</f>
        <v>0</v>
      </c>
      <c r="DB50" s="397">
        <f>DB6*(DB26)/128</f>
        <v>0</v>
      </c>
      <c r="DC50" s="208">
        <f>DB50/$A$50</f>
        <v>0</v>
      </c>
      <c r="DD50" s="397">
        <f>DD6*(DD26)/128</f>
        <v>0</v>
      </c>
      <c r="DE50" s="208">
        <f>DD50/$A$50</f>
        <v>0</v>
      </c>
      <c r="DF50" s="397">
        <f>DF6*(DF26)/128</f>
        <v>0</v>
      </c>
      <c r="DG50" s="208">
        <f>DF50/$A$50</f>
        <v>0</v>
      </c>
      <c r="DH50" s="397">
        <f>DH6*(DH26)/128</f>
        <v>0</v>
      </c>
      <c r="DI50" s="208">
        <f>DH50/$A$50</f>
        <v>0</v>
      </c>
      <c r="DJ50" s="397">
        <f>DJ6*(DJ26)/128</f>
        <v>0</v>
      </c>
      <c r="DK50" s="208">
        <f>DJ50/$A$50</f>
        <v>0</v>
      </c>
      <c r="DL50" s="397">
        <f>DL6*(DL26)/128</f>
        <v>0</v>
      </c>
      <c r="DM50" s="208">
        <f>DL50/$A$50</f>
        <v>0</v>
      </c>
      <c r="DN50" s="397">
        <f>DN6*(DN26)/128</f>
        <v>0</v>
      </c>
      <c r="DO50" s="208">
        <f>DN50/$A$50</f>
        <v>0</v>
      </c>
      <c r="DP50" s="397">
        <f>DP6*(DP26)/128</f>
        <v>0</v>
      </c>
      <c r="DQ50" s="208">
        <f>DP50/$A$50</f>
        <v>0</v>
      </c>
      <c r="DR50" s="397">
        <f>DR6*(DR26)/128</f>
        <v>0</v>
      </c>
      <c r="DS50" s="208">
        <f>DR50/$A$50</f>
        <v>0</v>
      </c>
      <c r="DT50" s="397">
        <f>DT6*(DT26)/128</f>
        <v>0</v>
      </c>
      <c r="DU50" s="208">
        <f>DT50/$A$50</f>
        <v>0</v>
      </c>
      <c r="DV50" s="397">
        <f>DV6*(DV26)/128</f>
        <v>0</v>
      </c>
      <c r="DW50" s="208">
        <f>DV50/$A$50</f>
        <v>0</v>
      </c>
      <c r="DX50" s="397">
        <f>DX6*(DX26)/128</f>
        <v>0</v>
      </c>
      <c r="DY50" s="208">
        <f>DX50/$A$50</f>
        <v>0</v>
      </c>
      <c r="DZ50" s="397">
        <f>DZ6*(DZ26)/128</f>
        <v>0</v>
      </c>
      <c r="EA50" s="208">
        <f>DZ50/$A$50</f>
        <v>0</v>
      </c>
      <c r="EB50" s="397">
        <f>EB6*(EB26)/128</f>
        <v>0</v>
      </c>
      <c r="EC50" s="208">
        <f>EB50/$A$50</f>
        <v>0</v>
      </c>
      <c r="ED50" s="397">
        <f>ED6*(ED26)/128</f>
        <v>0</v>
      </c>
      <c r="EE50" s="208">
        <f>ED50/$A$50</f>
        <v>0</v>
      </c>
      <c r="EF50" s="397">
        <f>EF6*(EF26)/128</f>
        <v>0</v>
      </c>
      <c r="EG50" s="208">
        <f>EF50/$A$50</f>
        <v>0</v>
      </c>
      <c r="EH50" s="397">
        <f>EH6*(EH26)/128</f>
        <v>0</v>
      </c>
      <c r="EI50" s="208">
        <f>EH50/$A$50</f>
        <v>0</v>
      </c>
      <c r="EJ50" s="397">
        <f>EJ6*(EJ26)/128</f>
        <v>0</v>
      </c>
      <c r="EK50" s="208">
        <f>EJ50/$A$50</f>
        <v>0</v>
      </c>
      <c r="EL50" s="397">
        <f>EL6*(EL26)/128</f>
        <v>0</v>
      </c>
      <c r="EM50" s="208">
        <f>EL50/$A$50</f>
        <v>0</v>
      </c>
      <c r="EN50" s="397">
        <f>EN6*(EN26)/128</f>
        <v>0</v>
      </c>
      <c r="EO50" s="208">
        <f>EN50/$A$50</f>
        <v>0</v>
      </c>
      <c r="EP50" s="397">
        <f>EP6*(EP26)/128</f>
        <v>0</v>
      </c>
      <c r="EQ50" s="208">
        <f>EP50/$A$50</f>
        <v>0</v>
      </c>
      <c r="ER50" s="397">
        <f>ER6*(ER26)/128</f>
        <v>0</v>
      </c>
      <c r="ES50" s="208">
        <f>ER50/$A$50</f>
        <v>0</v>
      </c>
      <c r="ET50" s="397">
        <f>ET6*(ET26)/128</f>
        <v>0</v>
      </c>
      <c r="EU50" s="208">
        <f>ET50/$A$50</f>
        <v>0</v>
      </c>
      <c r="EV50" s="397">
        <f>EV6*(EV26)/128</f>
        <v>0</v>
      </c>
      <c r="EW50" s="208">
        <f>EV50/$A$50</f>
        <v>0</v>
      </c>
      <c r="EX50" s="397">
        <f>EX6*(EX26)/128</f>
        <v>0</v>
      </c>
      <c r="EY50" s="208">
        <f>EX50/$A$50</f>
        <v>0</v>
      </c>
      <c r="EZ50" s="397">
        <f>EZ6*(EZ26)/128</f>
        <v>0</v>
      </c>
      <c r="FA50" s="208">
        <f>EZ50/$A$50</f>
        <v>0</v>
      </c>
      <c r="FB50" s="397">
        <f>FB6*(FB26)/128</f>
        <v>0</v>
      </c>
      <c r="FC50" s="208">
        <f>FB50/$A$50</f>
        <v>0</v>
      </c>
      <c r="FD50" s="397">
        <f>FD6*(FD26)/128</f>
        <v>0</v>
      </c>
      <c r="FE50" s="208">
        <f>FD50/$A$50</f>
        <v>0</v>
      </c>
      <c r="FF50" s="397">
        <f>FF6*(FF26)/128</f>
        <v>0</v>
      </c>
      <c r="FG50" s="208">
        <f>FF50/$A$50</f>
        <v>0</v>
      </c>
      <c r="FH50" s="397">
        <f>FH6*(FH26)/128</f>
        <v>0</v>
      </c>
      <c r="FI50" s="208">
        <f>FH50/$A$50</f>
        <v>0</v>
      </c>
      <c r="FJ50" s="397">
        <f>FJ6*(FJ26)/128</f>
        <v>0</v>
      </c>
      <c r="FK50" s="208">
        <f>FJ50/$A$50</f>
        <v>0</v>
      </c>
      <c r="FL50" s="397">
        <f>FL6*(FL26)/128</f>
        <v>0</v>
      </c>
      <c r="FM50" s="208">
        <f>FL50/$A$50</f>
        <v>0</v>
      </c>
      <c r="FN50" s="397">
        <f>FN6*(FN26)/128</f>
        <v>0</v>
      </c>
      <c r="FO50" s="208">
        <f>FN50/$A$50</f>
        <v>0</v>
      </c>
      <c r="FP50" s="397">
        <f>FP6*(FP26)/128</f>
        <v>0</v>
      </c>
      <c r="FQ50" s="208">
        <f>FP50/$A$50</f>
        <v>0</v>
      </c>
      <c r="FR50" s="397">
        <f>FR6*(FR26)/128</f>
        <v>0</v>
      </c>
      <c r="FS50" s="208">
        <f>FR50/$A$50</f>
        <v>0</v>
      </c>
      <c r="FT50" s="397">
        <f>FT6*(FT26)/128</f>
        <v>0</v>
      </c>
      <c r="FU50" s="208">
        <f>FT50/$A$50</f>
        <v>0</v>
      </c>
      <c r="FV50" s="397">
        <f>FV6*(FV26)/128</f>
        <v>0</v>
      </c>
      <c r="FW50" s="208">
        <f>FV50/$A$50</f>
        <v>0</v>
      </c>
      <c r="FX50" s="397">
        <f>FX6*(FX26)/128</f>
        <v>0</v>
      </c>
      <c r="FY50" s="208">
        <f>FX50/$A$50</f>
        <v>0</v>
      </c>
      <c r="FZ50" s="397">
        <f>FZ6*(FZ26)/128</f>
        <v>0</v>
      </c>
      <c r="GA50" s="208">
        <f>FZ50/$A$50</f>
        <v>0</v>
      </c>
      <c r="GB50" s="510" t="s">
        <v>196</v>
      </c>
      <c r="GC50" s="212">
        <f aca="true" t="shared" si="45" ref="GC50:GC55">SUM(C50:GB50)/GF50</f>
        <v>0</v>
      </c>
      <c r="GD50" s="142"/>
      <c r="GE50" s="510" t="s">
        <v>196</v>
      </c>
      <c r="GF50" s="102">
        <v>28.077</v>
      </c>
    </row>
    <row r="51" spans="1:188" ht="20.25" hidden="1">
      <c r="A51" s="102">
        <v>27.797</v>
      </c>
      <c r="B51" s="200" t="s">
        <v>19</v>
      </c>
      <c r="C51" s="104">
        <f t="shared" si="44"/>
        <v>0</v>
      </c>
      <c r="D51" s="208">
        <f>C51/$A$51</f>
        <v>0</v>
      </c>
      <c r="E51" s="67"/>
      <c r="F51" s="78"/>
      <c r="G51" s="397">
        <f>G6*(G27)/128</f>
        <v>0</v>
      </c>
      <c r="H51" s="208">
        <f>G51/$A$51</f>
        <v>0</v>
      </c>
      <c r="I51" s="397">
        <f>I6*(I27)/128</f>
        <v>0</v>
      </c>
      <c r="J51" s="208">
        <f>I51/$A$51</f>
        <v>0</v>
      </c>
      <c r="K51" s="397">
        <f>K6*(K27)/128</f>
        <v>0</v>
      </c>
      <c r="L51" s="208">
        <f>K51/$A$51</f>
        <v>0</v>
      </c>
      <c r="M51" s="397">
        <f>M6*(M27)/128</f>
        <v>0</v>
      </c>
      <c r="N51" s="208">
        <f>M51/$A$51</f>
        <v>0</v>
      </c>
      <c r="O51" s="397">
        <f>O6*(O27)/128</f>
        <v>0</v>
      </c>
      <c r="P51" s="208">
        <f>O51/$A$51</f>
        <v>0</v>
      </c>
      <c r="Q51" s="397">
        <f>Q6*(Q27)/128</f>
        <v>0</v>
      </c>
      <c r="R51" s="208">
        <f>Q51/$A$51</f>
        <v>0</v>
      </c>
      <c r="S51" s="397">
        <f>S6*(S27)/128</f>
        <v>0</v>
      </c>
      <c r="T51" s="208">
        <f>S51/$A$51</f>
        <v>0</v>
      </c>
      <c r="U51" s="397">
        <f>U6*(U27)/128</f>
        <v>0</v>
      </c>
      <c r="V51" s="208">
        <f>U51/$A$51</f>
        <v>0</v>
      </c>
      <c r="W51" s="397">
        <f>W6*(W27)/128</f>
        <v>0</v>
      </c>
      <c r="X51" s="208">
        <f>W51/$A$51</f>
        <v>0</v>
      </c>
      <c r="Y51" s="397">
        <f>Y6*(Y27)/128</f>
        <v>0</v>
      </c>
      <c r="Z51" s="208">
        <f>Y51/$A$51</f>
        <v>0</v>
      </c>
      <c r="AA51" s="397">
        <f>AA6*(AA27)/128</f>
        <v>0</v>
      </c>
      <c r="AB51" s="208">
        <f>AA51/$A$51</f>
        <v>0</v>
      </c>
      <c r="AC51" s="397">
        <f>AC6*(AC27)/128</f>
        <v>0</v>
      </c>
      <c r="AD51" s="208">
        <f>AC51/$A$51</f>
        <v>0</v>
      </c>
      <c r="AE51" s="397">
        <f>AE6*(AE27)/128</f>
        <v>0</v>
      </c>
      <c r="AF51" s="208">
        <f>AE51/$A$51</f>
        <v>0</v>
      </c>
      <c r="AG51" s="397">
        <f>AG6*(AG27)/128</f>
        <v>0</v>
      </c>
      <c r="AH51" s="208">
        <f>AG51/$A$51</f>
        <v>0</v>
      </c>
      <c r="AI51" s="397">
        <f>AI6*(AI27)/128</f>
        <v>0</v>
      </c>
      <c r="AJ51" s="208">
        <f>AI51/$A$51</f>
        <v>0</v>
      </c>
      <c r="AK51" s="397">
        <f>AK6*(AK27)/128</f>
        <v>0</v>
      </c>
      <c r="AL51" s="208">
        <f>AK51/$A$51</f>
        <v>0</v>
      </c>
      <c r="AM51" s="397">
        <f>AM6*(AM27)/128</f>
        <v>0</v>
      </c>
      <c r="AN51" s="208">
        <f>AM51/$A$51</f>
        <v>0</v>
      </c>
      <c r="AO51" s="397">
        <f>AO6*(AO27)/128</f>
        <v>0</v>
      </c>
      <c r="AP51" s="208">
        <f>AO51/$A$51</f>
        <v>0</v>
      </c>
      <c r="AQ51" s="397">
        <f>AQ6*(AQ27)/128</f>
        <v>0</v>
      </c>
      <c r="AR51" s="208">
        <f>AQ51/$A$51</f>
        <v>0</v>
      </c>
      <c r="AS51" s="397">
        <f>AS6*(AS27)/128</f>
        <v>0</v>
      </c>
      <c r="AT51" s="208">
        <f>AS51/$A$51</f>
        <v>0</v>
      </c>
      <c r="AU51" s="397">
        <f>AU6*(AU27)/128</f>
        <v>0</v>
      </c>
      <c r="AV51" s="208">
        <f>AU51/$A$51</f>
        <v>0</v>
      </c>
      <c r="AW51" s="397">
        <f>AW6*(AW27)/128</f>
        <v>0</v>
      </c>
      <c r="AX51" s="208">
        <f>AW51/$A$51</f>
        <v>0</v>
      </c>
      <c r="AY51" s="397">
        <f>AY6*(AY27)/128</f>
        <v>0</v>
      </c>
      <c r="AZ51" s="208">
        <f>AY51/$A$51</f>
        <v>0</v>
      </c>
      <c r="BA51" s="397">
        <f>BA6*(BA27)/128</f>
        <v>0</v>
      </c>
      <c r="BB51" s="208">
        <f>BA51/$A$51</f>
        <v>0</v>
      </c>
      <c r="BC51" s="397">
        <f>BC6*(BC27)/128</f>
        <v>0</v>
      </c>
      <c r="BD51" s="208">
        <f>BC51/$A$51</f>
        <v>0</v>
      </c>
      <c r="BE51" s="397">
        <f>BE6*(BE27)/128</f>
        <v>0</v>
      </c>
      <c r="BF51" s="208">
        <f>BE51/$A$51</f>
        <v>0</v>
      </c>
      <c r="BG51" s="397">
        <f>BG6*(BG27)/128</f>
        <v>0</v>
      </c>
      <c r="BH51" s="208">
        <f>BG51/$A$51</f>
        <v>0</v>
      </c>
      <c r="BI51" s="163"/>
      <c r="BJ51" s="67"/>
      <c r="BK51" s="142"/>
      <c r="BL51" s="397">
        <f>BL6*(BL27)/128</f>
        <v>0</v>
      </c>
      <c r="BM51" s="208">
        <f>BL51/$A$51</f>
        <v>0</v>
      </c>
      <c r="BN51" s="397">
        <f>BN6*(BN27)/128</f>
        <v>0</v>
      </c>
      <c r="BO51" s="208">
        <f>BN51/$A$51</f>
        <v>0</v>
      </c>
      <c r="BP51" s="397">
        <f>BP6*(BP27)/128</f>
        <v>0</v>
      </c>
      <c r="BQ51" s="208">
        <f>BP51/$A$51</f>
        <v>0</v>
      </c>
      <c r="BR51" s="397">
        <f>BR6*(BR27)/128</f>
        <v>0</v>
      </c>
      <c r="BS51" s="208">
        <f>BR51/$A$51</f>
        <v>0</v>
      </c>
      <c r="BT51" s="397">
        <f>BT6*(BT27)/128</f>
        <v>0</v>
      </c>
      <c r="BU51" s="208">
        <f>BT51/$A$51</f>
        <v>0</v>
      </c>
      <c r="BV51" s="397">
        <f>BV6*(BV27)/128</f>
        <v>0</v>
      </c>
      <c r="BW51" s="208">
        <f>BV51/$A$51</f>
        <v>0</v>
      </c>
      <c r="BX51" s="397">
        <f>BX6*(BX27)/128</f>
        <v>0</v>
      </c>
      <c r="BY51" s="208">
        <f>BX51/$A$51</f>
        <v>0</v>
      </c>
      <c r="BZ51" s="397">
        <f>BZ6*(BZ27)/128</f>
        <v>0</v>
      </c>
      <c r="CA51" s="208">
        <f>BZ51/$A$51</f>
        <v>0</v>
      </c>
      <c r="CB51" s="397">
        <f>CB6*(CB27)/128</f>
        <v>0</v>
      </c>
      <c r="CC51" s="208">
        <f>CB51/$A$51</f>
        <v>0</v>
      </c>
      <c r="CD51" s="397">
        <f>CD6*(CD27)/128</f>
        <v>0</v>
      </c>
      <c r="CE51" s="208">
        <f>CD51/$A$51</f>
        <v>0</v>
      </c>
      <c r="CF51" s="397">
        <f>CF6*(CF27)/128</f>
        <v>0</v>
      </c>
      <c r="CG51" s="208">
        <f>CF51/$A$51</f>
        <v>0</v>
      </c>
      <c r="CH51" s="397">
        <f>CH6*(CH27)/128</f>
        <v>0</v>
      </c>
      <c r="CI51" s="208">
        <f>CH51/$A$51</f>
        <v>0</v>
      </c>
      <c r="CJ51" s="397">
        <f>CJ6*(CJ27)/128</f>
        <v>0</v>
      </c>
      <c r="CK51" s="208">
        <f>CJ51/$A$51</f>
        <v>0</v>
      </c>
      <c r="CL51" s="397">
        <f>CL6*(CL27)/128</f>
        <v>0</v>
      </c>
      <c r="CM51" s="208">
        <f>CL51/$A$51</f>
        <v>0</v>
      </c>
      <c r="CN51" s="397">
        <f>CN6*(CN27)/128</f>
        <v>0</v>
      </c>
      <c r="CO51" s="208">
        <f>CN51/$A$51</f>
        <v>0</v>
      </c>
      <c r="CP51" s="397">
        <f>CP6*(CP27)/128</f>
        <v>0</v>
      </c>
      <c r="CQ51" s="208">
        <f>CP51/$A$51</f>
        <v>0</v>
      </c>
      <c r="CR51" s="397">
        <f>CR6*(CR27)/128</f>
        <v>0</v>
      </c>
      <c r="CS51" s="208">
        <f>CR51/$A$51</f>
        <v>0</v>
      </c>
      <c r="CT51" s="397">
        <f>CT6*(CT27)/128</f>
        <v>0</v>
      </c>
      <c r="CU51" s="208">
        <f>CT51/$A$51</f>
        <v>0</v>
      </c>
      <c r="CV51" s="397">
        <f>CV6*(CV27)/128</f>
        <v>0</v>
      </c>
      <c r="CW51" s="208">
        <f>CV51/$A$51</f>
        <v>0</v>
      </c>
      <c r="CX51" s="397">
        <f>CX6*(CX27)/128</f>
        <v>0</v>
      </c>
      <c r="CY51" s="208">
        <f>CX51/$A$51</f>
        <v>0</v>
      </c>
      <c r="CZ51" s="397">
        <f>CZ6*(CZ27)/128</f>
        <v>0</v>
      </c>
      <c r="DA51" s="208">
        <f>CZ51/$A$51</f>
        <v>0</v>
      </c>
      <c r="DB51" s="397">
        <f>DB6*(DB27)/128</f>
        <v>0</v>
      </c>
      <c r="DC51" s="208">
        <f>DB51/$A$51</f>
        <v>0</v>
      </c>
      <c r="DD51" s="397">
        <f>DD6*(DD27)/128</f>
        <v>0</v>
      </c>
      <c r="DE51" s="208">
        <f>DD51/$A$51</f>
        <v>0</v>
      </c>
      <c r="DF51" s="397">
        <f>DF6*(DF27)/128</f>
        <v>0</v>
      </c>
      <c r="DG51" s="208">
        <f>DF51/$A$51</f>
        <v>0</v>
      </c>
      <c r="DH51" s="397">
        <f>DH6*(DH27)/128</f>
        <v>0</v>
      </c>
      <c r="DI51" s="208">
        <f>DH51/$A$51</f>
        <v>0</v>
      </c>
      <c r="DJ51" s="397">
        <f>DJ6*(DJ27)/128</f>
        <v>0</v>
      </c>
      <c r="DK51" s="208">
        <f>DJ51/$A$51</f>
        <v>0</v>
      </c>
      <c r="DL51" s="397">
        <f>DL6*(DL27)/128</f>
        <v>0</v>
      </c>
      <c r="DM51" s="208">
        <f>DL51/$A$51</f>
        <v>0</v>
      </c>
      <c r="DN51" s="397">
        <f>DN6*(DN27)/128</f>
        <v>0</v>
      </c>
      <c r="DO51" s="208">
        <f>DN51/$A$51</f>
        <v>0</v>
      </c>
      <c r="DP51" s="397">
        <f>DP6*(DP27)/128</f>
        <v>0</v>
      </c>
      <c r="DQ51" s="208">
        <f>DP51/$A$51</f>
        <v>0</v>
      </c>
      <c r="DR51" s="397">
        <f>DR6*(DR27)/128</f>
        <v>0</v>
      </c>
      <c r="DS51" s="208">
        <f>DR51/$A$51</f>
        <v>0</v>
      </c>
      <c r="DT51" s="397">
        <f>DT6*(DT27)/128</f>
        <v>0</v>
      </c>
      <c r="DU51" s="208">
        <f>DT51/$A$51</f>
        <v>0</v>
      </c>
      <c r="DV51" s="397">
        <f>DV6*(DV27)/128</f>
        <v>0</v>
      </c>
      <c r="DW51" s="208">
        <f>DV51/$A$51</f>
        <v>0</v>
      </c>
      <c r="DX51" s="397">
        <f>DX6*(DX27)/128</f>
        <v>0</v>
      </c>
      <c r="DY51" s="208">
        <f>DX51/$A$51</f>
        <v>0</v>
      </c>
      <c r="DZ51" s="397">
        <f>DZ6*(DZ27)/128</f>
        <v>0</v>
      </c>
      <c r="EA51" s="208">
        <f>DZ51/$A$51</f>
        <v>0</v>
      </c>
      <c r="EB51" s="397">
        <f>EB6*(EB27)/128</f>
        <v>0</v>
      </c>
      <c r="EC51" s="208">
        <f>EB51/$A$51</f>
        <v>0</v>
      </c>
      <c r="ED51" s="397">
        <f>ED6*(ED27)/128</f>
        <v>0</v>
      </c>
      <c r="EE51" s="208">
        <f>ED51/$A$51</f>
        <v>0</v>
      </c>
      <c r="EF51" s="397">
        <f>EF6*(EF27)/128</f>
        <v>0</v>
      </c>
      <c r="EG51" s="208">
        <f>EF51/$A$51</f>
        <v>0</v>
      </c>
      <c r="EH51" s="397">
        <f>EH6*(EH27)/128</f>
        <v>0</v>
      </c>
      <c r="EI51" s="208">
        <f>EH51/$A$51</f>
        <v>0</v>
      </c>
      <c r="EJ51" s="397">
        <f>EJ6*(EJ27)/128</f>
        <v>0</v>
      </c>
      <c r="EK51" s="208">
        <f>EJ51/$A$51</f>
        <v>0</v>
      </c>
      <c r="EL51" s="397">
        <f>EL6*(EL27)/128</f>
        <v>0</v>
      </c>
      <c r="EM51" s="208">
        <f>EL51/$A$51</f>
        <v>0</v>
      </c>
      <c r="EN51" s="397">
        <f>EN6*(EN27)/128</f>
        <v>0</v>
      </c>
      <c r="EO51" s="208">
        <f>EN51/$A$51</f>
        <v>0</v>
      </c>
      <c r="EP51" s="397">
        <f>EP6*(EP27)/128</f>
        <v>0</v>
      </c>
      <c r="EQ51" s="208">
        <f>EP51/$A$51</f>
        <v>0</v>
      </c>
      <c r="ER51" s="397">
        <f>ER6*(ER27)/128</f>
        <v>0</v>
      </c>
      <c r="ES51" s="208">
        <f>ER51/$A$51</f>
        <v>0</v>
      </c>
      <c r="ET51" s="397">
        <f>ET6*(ET27)/128</f>
        <v>0</v>
      </c>
      <c r="EU51" s="208">
        <f>ET51/$A$51</f>
        <v>0</v>
      </c>
      <c r="EV51" s="397">
        <f>EV6*(EV27)/128</f>
        <v>0</v>
      </c>
      <c r="EW51" s="208">
        <f>EV51/$A$51</f>
        <v>0</v>
      </c>
      <c r="EX51" s="397">
        <f>EX6*(EX27)/128</f>
        <v>0</v>
      </c>
      <c r="EY51" s="208">
        <f>EX51/$A$51</f>
        <v>0</v>
      </c>
      <c r="EZ51" s="397">
        <f>EZ6*(EZ27)/128</f>
        <v>0</v>
      </c>
      <c r="FA51" s="208">
        <f>EZ51/$A$51</f>
        <v>0</v>
      </c>
      <c r="FB51" s="397">
        <f>FB6*(FB27)/128</f>
        <v>0</v>
      </c>
      <c r="FC51" s="208">
        <f>FB51/$A$51</f>
        <v>0</v>
      </c>
      <c r="FD51" s="397">
        <f>FD6*(FD27)/128</f>
        <v>0</v>
      </c>
      <c r="FE51" s="208">
        <f>FD51/$A$51</f>
        <v>0</v>
      </c>
      <c r="FF51" s="397">
        <f>FF6*(FF27)/128</f>
        <v>0</v>
      </c>
      <c r="FG51" s="208">
        <f>FF51/$A$51</f>
        <v>0</v>
      </c>
      <c r="FH51" s="397">
        <f>FH6*(FH27)/128</f>
        <v>0</v>
      </c>
      <c r="FI51" s="208">
        <f>FH51/$A$51</f>
        <v>0</v>
      </c>
      <c r="FJ51" s="397">
        <f>FJ6*(FJ27)/128</f>
        <v>0</v>
      </c>
      <c r="FK51" s="208">
        <f>FJ51/$A$51</f>
        <v>0</v>
      </c>
      <c r="FL51" s="397">
        <f>FL6*(FL27)/128</f>
        <v>0</v>
      </c>
      <c r="FM51" s="208">
        <f>FL51/$A$51</f>
        <v>0</v>
      </c>
      <c r="FN51" s="397">
        <f>FN6*(FN27)/128</f>
        <v>0</v>
      </c>
      <c r="FO51" s="208">
        <f>FN51/$A$51</f>
        <v>0</v>
      </c>
      <c r="FP51" s="397">
        <f>FP6*(FP27)/128</f>
        <v>0</v>
      </c>
      <c r="FQ51" s="208">
        <f>FP51/$A$51</f>
        <v>0</v>
      </c>
      <c r="FR51" s="397">
        <f>FR6*(FR27)/128</f>
        <v>0</v>
      </c>
      <c r="FS51" s="208">
        <f>FR51/$A$51</f>
        <v>0</v>
      </c>
      <c r="FT51" s="397">
        <f>FT6*(FT27)/128</f>
        <v>0</v>
      </c>
      <c r="FU51" s="208">
        <f>FT51/$A$51</f>
        <v>0</v>
      </c>
      <c r="FV51" s="397">
        <f>FV6*(FV27)/128</f>
        <v>0</v>
      </c>
      <c r="FW51" s="208">
        <f>FV51/$A$51</f>
        <v>0</v>
      </c>
      <c r="FX51" s="397">
        <f>FX6*(FX27)/128</f>
        <v>0</v>
      </c>
      <c r="FY51" s="208">
        <f>FX51/$A$51</f>
        <v>0</v>
      </c>
      <c r="FZ51" s="397">
        <f>FZ6*(FZ27)/128</f>
        <v>0</v>
      </c>
      <c r="GA51" s="208">
        <f>FZ51/$A$51</f>
        <v>0</v>
      </c>
      <c r="GB51" s="83" t="s">
        <v>19</v>
      </c>
      <c r="GC51" s="212">
        <f t="shared" si="45"/>
        <v>0</v>
      </c>
      <c r="GD51" s="142"/>
      <c r="GE51" s="25" t="s">
        <v>19</v>
      </c>
      <c r="GF51" s="102">
        <v>27.797</v>
      </c>
    </row>
    <row r="52" spans="1:188" ht="20.25" hidden="1">
      <c r="A52" s="102">
        <v>27.234</v>
      </c>
      <c r="B52" s="200" t="s">
        <v>39</v>
      </c>
      <c r="C52" s="104">
        <f t="shared" si="44"/>
        <v>0</v>
      </c>
      <c r="D52" s="208">
        <f>C52/$A$52</f>
        <v>0</v>
      </c>
      <c r="E52" s="67"/>
      <c r="F52" s="78"/>
      <c r="G52" s="397">
        <f>G6*(G28)/128</f>
        <v>0</v>
      </c>
      <c r="H52" s="208">
        <f>G52/$A$52</f>
        <v>0</v>
      </c>
      <c r="I52" s="397">
        <f>I6*(I28)/128</f>
        <v>0</v>
      </c>
      <c r="J52" s="208">
        <f>I52/$A$52</f>
        <v>0</v>
      </c>
      <c r="K52" s="397">
        <f>K6*(K28)/128</f>
        <v>0</v>
      </c>
      <c r="L52" s="208">
        <f>K52/$A$52</f>
        <v>0</v>
      </c>
      <c r="M52" s="397">
        <f>M6*(M28)/128</f>
        <v>0</v>
      </c>
      <c r="N52" s="208">
        <f>M52/$A$52</f>
        <v>0</v>
      </c>
      <c r="O52" s="397">
        <f>O6*(O28)/128</f>
        <v>0</v>
      </c>
      <c r="P52" s="208">
        <f>O52/$A$52</f>
        <v>0</v>
      </c>
      <c r="Q52" s="397">
        <f>Q6*(Q28)/128</f>
        <v>0</v>
      </c>
      <c r="R52" s="208">
        <f>Q52/$A$52</f>
        <v>0</v>
      </c>
      <c r="S52" s="397">
        <f>S6*(S28)/128</f>
        <v>0</v>
      </c>
      <c r="T52" s="208">
        <f>S52/$A$52</f>
        <v>0</v>
      </c>
      <c r="U52" s="397">
        <f>U6*(U28)/128</f>
        <v>0</v>
      </c>
      <c r="V52" s="208">
        <f>U52/$A$52</f>
        <v>0</v>
      </c>
      <c r="W52" s="397">
        <f>W6*(W28)/128</f>
        <v>0</v>
      </c>
      <c r="X52" s="208">
        <f>W52/$A$52</f>
        <v>0</v>
      </c>
      <c r="Y52" s="397">
        <f>Y6*(Y28)/128</f>
        <v>0</v>
      </c>
      <c r="Z52" s="208">
        <f>Y52/$A$52</f>
        <v>0</v>
      </c>
      <c r="AA52" s="397">
        <f>AA6*(AA28)/128</f>
        <v>0</v>
      </c>
      <c r="AB52" s="208">
        <f>AA52/$A$52</f>
        <v>0</v>
      </c>
      <c r="AC52" s="397">
        <f>AC6*(AC28)/128</f>
        <v>0</v>
      </c>
      <c r="AD52" s="208">
        <f>AC52/$A$52</f>
        <v>0</v>
      </c>
      <c r="AE52" s="397">
        <f>AE6*(AE28)/128</f>
        <v>0</v>
      </c>
      <c r="AF52" s="208">
        <f>AE52/$A$52</f>
        <v>0</v>
      </c>
      <c r="AG52" s="397">
        <f>AG6*(AG28)/128</f>
        <v>0</v>
      </c>
      <c r="AH52" s="208">
        <f>AG52/$A$52</f>
        <v>0</v>
      </c>
      <c r="AI52" s="397">
        <f>AI6*(AI28)/128</f>
        <v>0</v>
      </c>
      <c r="AJ52" s="208">
        <f>AI52/$A$52</f>
        <v>0</v>
      </c>
      <c r="AK52" s="397">
        <f>AK6*(AK28)/128</f>
        <v>0</v>
      </c>
      <c r="AL52" s="208">
        <f>AK52/$A$52</f>
        <v>0</v>
      </c>
      <c r="AM52" s="397">
        <f>AM6*(AM28)/128</f>
        <v>0</v>
      </c>
      <c r="AN52" s="208">
        <f>AM52/$A$52</f>
        <v>0</v>
      </c>
      <c r="AO52" s="397">
        <f>AO6*(AO28)/128</f>
        <v>0</v>
      </c>
      <c r="AP52" s="208">
        <f>AO52/$A$52</f>
        <v>0</v>
      </c>
      <c r="AQ52" s="397">
        <f>AQ6*(AQ28)/128</f>
        <v>0</v>
      </c>
      <c r="AR52" s="208">
        <f>AQ52/$A$52</f>
        <v>0</v>
      </c>
      <c r="AS52" s="397">
        <f>AS6*(AS28)/128</f>
        <v>0</v>
      </c>
      <c r="AT52" s="208">
        <f>AS52/$A$52</f>
        <v>0</v>
      </c>
      <c r="AU52" s="397">
        <f>AU6*(AU28)/128</f>
        <v>0</v>
      </c>
      <c r="AV52" s="208">
        <f>AU52/$A$52</f>
        <v>0</v>
      </c>
      <c r="AW52" s="397">
        <f>AW6*(AW28)/128</f>
        <v>0</v>
      </c>
      <c r="AX52" s="208">
        <f>AW52/$A$52</f>
        <v>0</v>
      </c>
      <c r="AY52" s="397">
        <f>AY6*(AY28)/128</f>
        <v>0</v>
      </c>
      <c r="AZ52" s="208">
        <f>AY52/$A$52</f>
        <v>0</v>
      </c>
      <c r="BA52" s="397">
        <f>BA6*(BA28)/128</f>
        <v>0</v>
      </c>
      <c r="BB52" s="208">
        <f>BA52/$A$52</f>
        <v>0</v>
      </c>
      <c r="BC52" s="397">
        <f>BC6*(BC28)/128</f>
        <v>0</v>
      </c>
      <c r="BD52" s="208">
        <f>BC52/$A$52</f>
        <v>0</v>
      </c>
      <c r="BE52" s="397">
        <f>BE6*(BE28)/128</f>
        <v>0</v>
      </c>
      <c r="BF52" s="208">
        <f>BE52/$A$52</f>
        <v>0</v>
      </c>
      <c r="BG52" s="397">
        <f>BG6*(BG28)/128</f>
        <v>0</v>
      </c>
      <c r="BH52" s="208">
        <f>BG52/$A$52</f>
        <v>0</v>
      </c>
      <c r="BI52" s="163"/>
      <c r="BJ52" s="67"/>
      <c r="BK52" s="142"/>
      <c r="BL52" s="397">
        <f>BL6*(BL28)/128</f>
        <v>0</v>
      </c>
      <c r="BM52" s="208">
        <f>BL52/$A$52</f>
        <v>0</v>
      </c>
      <c r="BN52" s="397">
        <f>BN6*(BN28)/128</f>
        <v>0</v>
      </c>
      <c r="BO52" s="208">
        <f>BN52/$A$52</f>
        <v>0</v>
      </c>
      <c r="BP52" s="397">
        <f>BP6*(BP28)/128</f>
        <v>0</v>
      </c>
      <c r="BQ52" s="208">
        <f>BP52/$A$52</f>
        <v>0</v>
      </c>
      <c r="BR52" s="397">
        <f>BR6*(BR28)/128</f>
        <v>0</v>
      </c>
      <c r="BS52" s="208">
        <f>BR52/$A$52</f>
        <v>0</v>
      </c>
      <c r="BT52" s="397">
        <f>BT6*(BT28)/128</f>
        <v>0</v>
      </c>
      <c r="BU52" s="208">
        <f>BT52/$A$52</f>
        <v>0</v>
      </c>
      <c r="BV52" s="397">
        <f>BV6*(BV28)/128</f>
        <v>0</v>
      </c>
      <c r="BW52" s="208">
        <f>BV52/$A$52</f>
        <v>0</v>
      </c>
      <c r="BX52" s="397">
        <f>BX6*(BX28)/128</f>
        <v>0</v>
      </c>
      <c r="BY52" s="208">
        <f>BX52/$A$52</f>
        <v>0</v>
      </c>
      <c r="BZ52" s="397">
        <f>BZ6*(BZ28)/128</f>
        <v>0</v>
      </c>
      <c r="CA52" s="208">
        <f>BZ52/$A$52</f>
        <v>0</v>
      </c>
      <c r="CB52" s="397">
        <f>CB6*(CB28)/128</f>
        <v>0</v>
      </c>
      <c r="CC52" s="208">
        <f>CB52/$A$52</f>
        <v>0</v>
      </c>
      <c r="CD52" s="397">
        <f>CD6*(CD28)/128</f>
        <v>0</v>
      </c>
      <c r="CE52" s="208">
        <f>CD52/$A$52</f>
        <v>0</v>
      </c>
      <c r="CF52" s="397">
        <f>CF6*(CF28)/128</f>
        <v>0</v>
      </c>
      <c r="CG52" s="208">
        <f>CF52/$A$52</f>
        <v>0</v>
      </c>
      <c r="CH52" s="397">
        <f>CH6*(CH28)/128</f>
        <v>0</v>
      </c>
      <c r="CI52" s="208">
        <f>CH52/$A$52</f>
        <v>0</v>
      </c>
      <c r="CJ52" s="397">
        <f>CJ6*(CJ28)/128</f>
        <v>0</v>
      </c>
      <c r="CK52" s="208">
        <f>CJ52/$A$52</f>
        <v>0</v>
      </c>
      <c r="CL52" s="397">
        <f>CL6*(CL28)/128</f>
        <v>0</v>
      </c>
      <c r="CM52" s="208">
        <f>CL52/$A$52</f>
        <v>0</v>
      </c>
      <c r="CN52" s="397">
        <f>CN6*(CN28)/128</f>
        <v>0</v>
      </c>
      <c r="CO52" s="208">
        <f>CN52/$A$52</f>
        <v>0</v>
      </c>
      <c r="CP52" s="397">
        <f>CP6*(CP28)/128</f>
        <v>0</v>
      </c>
      <c r="CQ52" s="208">
        <f>CP52/$A$52</f>
        <v>0</v>
      </c>
      <c r="CR52" s="397">
        <f>CR6*(CR28)/128</f>
        <v>0</v>
      </c>
      <c r="CS52" s="208">
        <f>CR52/$A$52</f>
        <v>0</v>
      </c>
      <c r="CT52" s="397">
        <f>CT6*(CT28)/128</f>
        <v>0</v>
      </c>
      <c r="CU52" s="208">
        <f>CT52/$A$52</f>
        <v>0</v>
      </c>
      <c r="CV52" s="397">
        <f>CV6*(CV28)/128</f>
        <v>0</v>
      </c>
      <c r="CW52" s="208">
        <f>CV52/$A$52</f>
        <v>0</v>
      </c>
      <c r="CX52" s="397">
        <f>CX6*(CX28)/128</f>
        <v>0</v>
      </c>
      <c r="CY52" s="208">
        <f>CX52/$A$52</f>
        <v>0</v>
      </c>
      <c r="CZ52" s="397">
        <f>CZ6*(CZ28)/128</f>
        <v>0</v>
      </c>
      <c r="DA52" s="208">
        <f>CZ52/$A$52</f>
        <v>0</v>
      </c>
      <c r="DB52" s="397">
        <f>DB6*(DB28)/128</f>
        <v>0</v>
      </c>
      <c r="DC52" s="208">
        <f>DB52/$A$52</f>
        <v>0</v>
      </c>
      <c r="DD52" s="397">
        <f>DD6*(DD28)/128</f>
        <v>0</v>
      </c>
      <c r="DE52" s="208">
        <f>DD52/$A$52</f>
        <v>0</v>
      </c>
      <c r="DF52" s="397">
        <f>DF6*(DF28)/128</f>
        <v>0</v>
      </c>
      <c r="DG52" s="208">
        <f>DF52/$A$52</f>
        <v>0</v>
      </c>
      <c r="DH52" s="397">
        <f>DH6*(DH28)/128</f>
        <v>0</v>
      </c>
      <c r="DI52" s="208">
        <f>DH52/$A$52</f>
        <v>0</v>
      </c>
      <c r="DJ52" s="397">
        <f>DJ6*(DJ28)/128</f>
        <v>0</v>
      </c>
      <c r="DK52" s="208">
        <f>DJ52/$A$52</f>
        <v>0</v>
      </c>
      <c r="DL52" s="397">
        <f>DL6*(DL28)/128</f>
        <v>0</v>
      </c>
      <c r="DM52" s="208">
        <f>DL52/$A$52</f>
        <v>0</v>
      </c>
      <c r="DN52" s="397">
        <f>DN6*(DN28)/128</f>
        <v>0</v>
      </c>
      <c r="DO52" s="208">
        <f>DN52/$A$52</f>
        <v>0</v>
      </c>
      <c r="DP52" s="397">
        <f>DP6*(DP28)/128</f>
        <v>0</v>
      </c>
      <c r="DQ52" s="208">
        <f>DP52/$A$52</f>
        <v>0</v>
      </c>
      <c r="DR52" s="397">
        <f>DR6*(DR28)/128</f>
        <v>0</v>
      </c>
      <c r="DS52" s="208">
        <f>DR52/$A$52</f>
        <v>0</v>
      </c>
      <c r="DT52" s="397">
        <f>DT6*(DT28)/128</f>
        <v>0</v>
      </c>
      <c r="DU52" s="208">
        <f>DT52/$A$52</f>
        <v>0</v>
      </c>
      <c r="DV52" s="397">
        <f>DV6*(DV28)/128</f>
        <v>0</v>
      </c>
      <c r="DW52" s="208">
        <f>DV52/$A$52</f>
        <v>0</v>
      </c>
      <c r="DX52" s="397">
        <f>DX6*(DX28)/128</f>
        <v>0</v>
      </c>
      <c r="DY52" s="208">
        <f>DX52/$A$52</f>
        <v>0</v>
      </c>
      <c r="DZ52" s="397">
        <f>DZ6*(DZ28)/128</f>
        <v>0</v>
      </c>
      <c r="EA52" s="208">
        <f>DZ52/$A$52</f>
        <v>0</v>
      </c>
      <c r="EB52" s="397">
        <f>EB6*(EB28)/128</f>
        <v>0</v>
      </c>
      <c r="EC52" s="208">
        <f>EB52/$A$52</f>
        <v>0</v>
      </c>
      <c r="ED52" s="397">
        <f>ED6*(ED28)/128</f>
        <v>0</v>
      </c>
      <c r="EE52" s="208">
        <f>ED52/$A$52</f>
        <v>0</v>
      </c>
      <c r="EF52" s="397">
        <f>EF6*(EF28)/128</f>
        <v>0</v>
      </c>
      <c r="EG52" s="208">
        <f>EF52/$A$52</f>
        <v>0</v>
      </c>
      <c r="EH52" s="397">
        <f>EH6*(EH28)/128</f>
        <v>0</v>
      </c>
      <c r="EI52" s="208">
        <f>EH52/$A$52</f>
        <v>0</v>
      </c>
      <c r="EJ52" s="397">
        <f>EJ6*(EJ28)/128</f>
        <v>0</v>
      </c>
      <c r="EK52" s="208">
        <f>EJ52/$A$52</f>
        <v>0</v>
      </c>
      <c r="EL52" s="397">
        <f>EL6*(EL28)/128</f>
        <v>0</v>
      </c>
      <c r="EM52" s="208">
        <f>EL52/$A$52</f>
        <v>0</v>
      </c>
      <c r="EN52" s="397">
        <f>EN6*(EN28)/128</f>
        <v>0</v>
      </c>
      <c r="EO52" s="208">
        <f>EN52/$A$52</f>
        <v>0</v>
      </c>
      <c r="EP52" s="397">
        <f>EP6*(EP28)/128</f>
        <v>0</v>
      </c>
      <c r="EQ52" s="208">
        <f>EP52/$A$52</f>
        <v>0</v>
      </c>
      <c r="ER52" s="397">
        <f>ER6*(ER28)/128</f>
        <v>0</v>
      </c>
      <c r="ES52" s="208">
        <f>ER52/$A$52</f>
        <v>0</v>
      </c>
      <c r="ET52" s="397">
        <f>ET6*(ET28)/128</f>
        <v>0</v>
      </c>
      <c r="EU52" s="208">
        <f>ET52/$A$52</f>
        <v>0</v>
      </c>
      <c r="EV52" s="397">
        <f>EV6*(EV28)/128</f>
        <v>0</v>
      </c>
      <c r="EW52" s="208">
        <f>EV52/$A$52</f>
        <v>0</v>
      </c>
      <c r="EX52" s="397">
        <f>EX6*(EX28)/128</f>
        <v>0</v>
      </c>
      <c r="EY52" s="208">
        <f>EX52/$A$52</f>
        <v>0</v>
      </c>
      <c r="EZ52" s="397">
        <f>EZ6*(EZ28)/128</f>
        <v>0</v>
      </c>
      <c r="FA52" s="208">
        <f>EZ52/$A$52</f>
        <v>0</v>
      </c>
      <c r="FB52" s="397">
        <f>FB6*(FB28)/128</f>
        <v>0</v>
      </c>
      <c r="FC52" s="208">
        <f>FB52/$A$52</f>
        <v>0</v>
      </c>
      <c r="FD52" s="397">
        <f>FD6*(FD28)/128</f>
        <v>0</v>
      </c>
      <c r="FE52" s="208">
        <f>FD52/$A$52</f>
        <v>0</v>
      </c>
      <c r="FF52" s="397">
        <f>FF6*(FF28)/128</f>
        <v>0</v>
      </c>
      <c r="FG52" s="208">
        <f>FF52/$A$52</f>
        <v>0</v>
      </c>
      <c r="FH52" s="397">
        <f>FH6*(FH28)/128</f>
        <v>0</v>
      </c>
      <c r="FI52" s="208">
        <f>FH52/$A$52</f>
        <v>0</v>
      </c>
      <c r="FJ52" s="397">
        <f>FJ6*(FJ28)/128</f>
        <v>0</v>
      </c>
      <c r="FK52" s="208">
        <f>FJ52/$A$52</f>
        <v>0</v>
      </c>
      <c r="FL52" s="397">
        <f>FL6*(FL28)/128</f>
        <v>0</v>
      </c>
      <c r="FM52" s="208">
        <f>FL52/$A$52</f>
        <v>0</v>
      </c>
      <c r="FN52" s="397">
        <f>FN6*(FN28)/128</f>
        <v>0</v>
      </c>
      <c r="FO52" s="208">
        <f>FN52/$A$52</f>
        <v>0</v>
      </c>
      <c r="FP52" s="397">
        <f>FP6*(FP28)/128</f>
        <v>0</v>
      </c>
      <c r="FQ52" s="208">
        <f>FP52/$A$52</f>
        <v>0</v>
      </c>
      <c r="FR52" s="397">
        <f>FR6*(FR28)/128</f>
        <v>0</v>
      </c>
      <c r="FS52" s="208">
        <f>FR52/$A$52</f>
        <v>0</v>
      </c>
      <c r="FT52" s="397">
        <f>FT6*(FT28)/128</f>
        <v>0</v>
      </c>
      <c r="FU52" s="208">
        <f>FT52/$A$52</f>
        <v>0</v>
      </c>
      <c r="FV52" s="397">
        <f>FV6*(FV28)/128</f>
        <v>0</v>
      </c>
      <c r="FW52" s="208">
        <f>FV52/$A$52</f>
        <v>0</v>
      </c>
      <c r="FX52" s="397">
        <f>FX6*(FX28)/128</f>
        <v>0</v>
      </c>
      <c r="FY52" s="208">
        <f>FX52/$A$52</f>
        <v>0</v>
      </c>
      <c r="FZ52" s="397">
        <f>FZ6*(FZ28)/128</f>
        <v>0</v>
      </c>
      <c r="GA52" s="208">
        <f>FZ52/$A$52</f>
        <v>0</v>
      </c>
      <c r="GB52" s="83" t="s">
        <v>39</v>
      </c>
      <c r="GC52" s="212">
        <f t="shared" si="45"/>
        <v>0</v>
      </c>
      <c r="GD52" s="142"/>
      <c r="GE52" s="25" t="s">
        <v>39</v>
      </c>
      <c r="GF52" s="102">
        <v>27.234</v>
      </c>
    </row>
    <row r="53" spans="1:188" ht="20.25" hidden="1">
      <c r="A53" s="102">
        <v>27.858</v>
      </c>
      <c r="B53" s="200" t="s">
        <v>40</v>
      </c>
      <c r="C53" s="104">
        <f t="shared" si="44"/>
        <v>0</v>
      </c>
      <c r="D53" s="208">
        <f>C53/$A$53</f>
        <v>0</v>
      </c>
      <c r="E53" s="67"/>
      <c r="F53" s="78"/>
      <c r="G53" s="397">
        <f>G6*(G29)/128</f>
        <v>0</v>
      </c>
      <c r="H53" s="208">
        <f>G53/$A$53</f>
        <v>0</v>
      </c>
      <c r="I53" s="397">
        <f>I6*(I29)/128</f>
        <v>0</v>
      </c>
      <c r="J53" s="208">
        <f>I53/$A$53</f>
        <v>0</v>
      </c>
      <c r="K53" s="397">
        <f>K6*(K29)/128</f>
        <v>0</v>
      </c>
      <c r="L53" s="208">
        <f>K53/$A$53</f>
        <v>0</v>
      </c>
      <c r="M53" s="397">
        <f>M6*(M29)/128</f>
        <v>0</v>
      </c>
      <c r="N53" s="208">
        <f>M53/$A$53</f>
        <v>0</v>
      </c>
      <c r="O53" s="397">
        <f>O6*(O29)/128</f>
        <v>0</v>
      </c>
      <c r="P53" s="208">
        <f>O53/$A$53</f>
        <v>0</v>
      </c>
      <c r="Q53" s="397">
        <f>Q6*(Q29)/128</f>
        <v>0</v>
      </c>
      <c r="R53" s="208">
        <f>Q53/$A$53</f>
        <v>0</v>
      </c>
      <c r="S53" s="397">
        <f>S6*(S29)/128</f>
        <v>0</v>
      </c>
      <c r="T53" s="208">
        <f>S53/$A$53</f>
        <v>0</v>
      </c>
      <c r="U53" s="397">
        <f>U6*(U29)/128</f>
        <v>0</v>
      </c>
      <c r="V53" s="208">
        <f>U53/$A$53</f>
        <v>0</v>
      </c>
      <c r="W53" s="397">
        <f>W6*(W29)/128</f>
        <v>0</v>
      </c>
      <c r="X53" s="208">
        <f>W53/$A$53</f>
        <v>0</v>
      </c>
      <c r="Y53" s="397">
        <f>Y6*(Y29)/128</f>
        <v>0</v>
      </c>
      <c r="Z53" s="208">
        <f>Y53/$A$53</f>
        <v>0</v>
      </c>
      <c r="AA53" s="397">
        <f>AA6*(AA29)/128</f>
        <v>0</v>
      </c>
      <c r="AB53" s="208">
        <f>AA53/$A$53</f>
        <v>0</v>
      </c>
      <c r="AC53" s="397">
        <f>AC6*(AC29)/128</f>
        <v>0</v>
      </c>
      <c r="AD53" s="208">
        <f>AC53/$A$53</f>
        <v>0</v>
      </c>
      <c r="AE53" s="397">
        <f>AE6*(AE29)/128</f>
        <v>0</v>
      </c>
      <c r="AF53" s="208">
        <f>AE53/$A$53</f>
        <v>0</v>
      </c>
      <c r="AG53" s="397">
        <f>AG6*(AG29)/128</f>
        <v>0</v>
      </c>
      <c r="AH53" s="208">
        <f>AG53/$A$53</f>
        <v>0</v>
      </c>
      <c r="AI53" s="397">
        <f>AI6*(AI29)/128</f>
        <v>0</v>
      </c>
      <c r="AJ53" s="208">
        <f>AI53/$A$53</f>
        <v>0</v>
      </c>
      <c r="AK53" s="397">
        <f>AK6*(AK29)/128</f>
        <v>0</v>
      </c>
      <c r="AL53" s="208">
        <f>AK53/$A$53</f>
        <v>0</v>
      </c>
      <c r="AM53" s="397">
        <f>AM6*(AM29)/128</f>
        <v>0</v>
      </c>
      <c r="AN53" s="208">
        <f>AM53/$A$53</f>
        <v>0</v>
      </c>
      <c r="AO53" s="397">
        <f>AO6*(AO29)/128</f>
        <v>0</v>
      </c>
      <c r="AP53" s="208">
        <f>AO53/$A$53</f>
        <v>0</v>
      </c>
      <c r="AQ53" s="397">
        <f>AQ6*(AQ29)/128</f>
        <v>0</v>
      </c>
      <c r="AR53" s="208">
        <f>AQ53/$A$53</f>
        <v>0</v>
      </c>
      <c r="AS53" s="397">
        <f>AS6*(AS29)/128</f>
        <v>0</v>
      </c>
      <c r="AT53" s="208">
        <f>AS53/$A$53</f>
        <v>0</v>
      </c>
      <c r="AU53" s="397">
        <f>AU6*(AU29)/128</f>
        <v>0</v>
      </c>
      <c r="AV53" s="208">
        <f>AU53/$A$53</f>
        <v>0</v>
      </c>
      <c r="AW53" s="397">
        <f>AW6*(AW29)/128</f>
        <v>0</v>
      </c>
      <c r="AX53" s="208">
        <f>AW53/$A$53</f>
        <v>0</v>
      </c>
      <c r="AY53" s="397">
        <f>AY6*(AY29)/128</f>
        <v>0</v>
      </c>
      <c r="AZ53" s="208">
        <f>AY53/$A$53</f>
        <v>0</v>
      </c>
      <c r="BA53" s="397">
        <f>BA6*(BA29)/128</f>
        <v>0</v>
      </c>
      <c r="BB53" s="208">
        <f>BA53/$A$53</f>
        <v>0</v>
      </c>
      <c r="BC53" s="397">
        <f>BC6*(BC29)/128</f>
        <v>0</v>
      </c>
      <c r="BD53" s="208">
        <f>BC53/$A$53</f>
        <v>0</v>
      </c>
      <c r="BE53" s="397">
        <f>BE6*(BE29)/128</f>
        <v>0</v>
      </c>
      <c r="BF53" s="208">
        <f>BE53/$A$53</f>
        <v>0</v>
      </c>
      <c r="BG53" s="397">
        <f>BG6*(BG29)/128</f>
        <v>0</v>
      </c>
      <c r="BH53" s="208">
        <f>BG53/$A$53</f>
        <v>0</v>
      </c>
      <c r="BI53" s="163"/>
      <c r="BJ53" s="67"/>
      <c r="BK53" s="142"/>
      <c r="BL53" s="397">
        <f>BL6*(BL29)/128</f>
        <v>0</v>
      </c>
      <c r="BM53" s="208">
        <f>BL53/$A$53</f>
        <v>0</v>
      </c>
      <c r="BN53" s="397">
        <f>BN6*(BN29)/128</f>
        <v>0</v>
      </c>
      <c r="BO53" s="208">
        <f>BN53/$A$53</f>
        <v>0</v>
      </c>
      <c r="BP53" s="397">
        <f>BP6*(BP29)/128</f>
        <v>0</v>
      </c>
      <c r="BQ53" s="208">
        <f>BP53/$A$53</f>
        <v>0</v>
      </c>
      <c r="BR53" s="397">
        <f>BR6*(BR29)/128</f>
        <v>0</v>
      </c>
      <c r="BS53" s="208">
        <f>BR53/$A$53</f>
        <v>0</v>
      </c>
      <c r="BT53" s="397">
        <f>BT6*(BT29)/128</f>
        <v>0</v>
      </c>
      <c r="BU53" s="208">
        <f>BT53/$A$53</f>
        <v>0</v>
      </c>
      <c r="BV53" s="397">
        <f>BV6*(BV29)/128</f>
        <v>0</v>
      </c>
      <c r="BW53" s="208">
        <f>BV53/$A$53</f>
        <v>0</v>
      </c>
      <c r="BX53" s="397">
        <f>BX6*(BX29)/128</f>
        <v>0</v>
      </c>
      <c r="BY53" s="208">
        <f>BX53/$A$53</f>
        <v>0</v>
      </c>
      <c r="BZ53" s="397">
        <f>BZ6*(BZ29)/128</f>
        <v>0</v>
      </c>
      <c r="CA53" s="208">
        <f>BZ53/$A$53</f>
        <v>0</v>
      </c>
      <c r="CB53" s="397">
        <f>CB6*(CB29)/128</f>
        <v>0</v>
      </c>
      <c r="CC53" s="208">
        <f>CB53/$A$53</f>
        <v>0</v>
      </c>
      <c r="CD53" s="397">
        <f>CD6*(CD29)/128</f>
        <v>0</v>
      </c>
      <c r="CE53" s="208">
        <f>CD53/$A$53</f>
        <v>0</v>
      </c>
      <c r="CF53" s="397">
        <f>CF6*(CF29)/128</f>
        <v>0</v>
      </c>
      <c r="CG53" s="208">
        <f>CF53/$A$53</f>
        <v>0</v>
      </c>
      <c r="CH53" s="397">
        <f>CH6*(CH29)/128</f>
        <v>0</v>
      </c>
      <c r="CI53" s="208">
        <f>CH53/$A$53</f>
        <v>0</v>
      </c>
      <c r="CJ53" s="397">
        <f>CJ6*(CJ29)/128</f>
        <v>0</v>
      </c>
      <c r="CK53" s="208">
        <f>CJ53/$A$53</f>
        <v>0</v>
      </c>
      <c r="CL53" s="397">
        <f>CL6*(CL29)/128</f>
        <v>0</v>
      </c>
      <c r="CM53" s="208">
        <f>CL53/$A$53</f>
        <v>0</v>
      </c>
      <c r="CN53" s="397">
        <f>CN6*(CN29)/128</f>
        <v>0</v>
      </c>
      <c r="CO53" s="208">
        <f>CN53/$A$53</f>
        <v>0</v>
      </c>
      <c r="CP53" s="397">
        <f>CP6*(CP29)/128</f>
        <v>0</v>
      </c>
      <c r="CQ53" s="208">
        <f>CP53/$A$53</f>
        <v>0</v>
      </c>
      <c r="CR53" s="397">
        <f>CR6*(CR29)/128</f>
        <v>0</v>
      </c>
      <c r="CS53" s="208">
        <f>CR53/$A$53</f>
        <v>0</v>
      </c>
      <c r="CT53" s="397">
        <f>CT6*(CT29)/128</f>
        <v>0</v>
      </c>
      <c r="CU53" s="208">
        <f>CT53/$A$53</f>
        <v>0</v>
      </c>
      <c r="CV53" s="397">
        <f>CV6*(CV29)/128</f>
        <v>0</v>
      </c>
      <c r="CW53" s="208">
        <f>CV53/$A$53</f>
        <v>0</v>
      </c>
      <c r="CX53" s="397">
        <f>CX6*(CX29)/128</f>
        <v>0</v>
      </c>
      <c r="CY53" s="208">
        <f>CX53/$A$53</f>
        <v>0</v>
      </c>
      <c r="CZ53" s="397">
        <f>CZ6*(CZ29)/128</f>
        <v>0</v>
      </c>
      <c r="DA53" s="208">
        <f>CZ53/$A$53</f>
        <v>0</v>
      </c>
      <c r="DB53" s="397">
        <f>DB6*(DB29)/128</f>
        <v>0</v>
      </c>
      <c r="DC53" s="208">
        <f>DB53/$A$53</f>
        <v>0</v>
      </c>
      <c r="DD53" s="397">
        <f>DD6*(DD29)/128</f>
        <v>0</v>
      </c>
      <c r="DE53" s="208">
        <f>DD53/$A$53</f>
        <v>0</v>
      </c>
      <c r="DF53" s="397">
        <f>DF6*(DF29)/128</f>
        <v>0</v>
      </c>
      <c r="DG53" s="208">
        <f>DF53/$A$53</f>
        <v>0</v>
      </c>
      <c r="DH53" s="397">
        <f>DH6*(DH29)/128</f>
        <v>0</v>
      </c>
      <c r="DI53" s="208">
        <f>DH53/$A$53</f>
        <v>0</v>
      </c>
      <c r="DJ53" s="397">
        <f>DJ6*(DJ29)/128</f>
        <v>0</v>
      </c>
      <c r="DK53" s="208">
        <f>DJ53/$A$53</f>
        <v>0</v>
      </c>
      <c r="DL53" s="397">
        <f>DL6*(DL29)/128</f>
        <v>0</v>
      </c>
      <c r="DM53" s="208">
        <f>DL53/$A$53</f>
        <v>0</v>
      </c>
      <c r="DN53" s="397">
        <f>DN6*(DN29)/128</f>
        <v>0</v>
      </c>
      <c r="DO53" s="208">
        <f>DN53/$A$53</f>
        <v>0</v>
      </c>
      <c r="DP53" s="397">
        <f>DP6*(DP29)/128</f>
        <v>0</v>
      </c>
      <c r="DQ53" s="208">
        <f>DP53/$A$53</f>
        <v>0</v>
      </c>
      <c r="DR53" s="397">
        <f>DR6*(DR29)/128</f>
        <v>0</v>
      </c>
      <c r="DS53" s="208">
        <f>DR53/$A$53</f>
        <v>0</v>
      </c>
      <c r="DT53" s="397">
        <f>DT6*(DT29)/128</f>
        <v>0</v>
      </c>
      <c r="DU53" s="208">
        <f>DT53/$A$53</f>
        <v>0</v>
      </c>
      <c r="DV53" s="397">
        <f>DV6*(DV29)/128</f>
        <v>0</v>
      </c>
      <c r="DW53" s="208">
        <f>DV53/$A$53</f>
        <v>0</v>
      </c>
      <c r="DX53" s="397">
        <f>DX6*(DX29)/128</f>
        <v>0</v>
      </c>
      <c r="DY53" s="208">
        <f>DX53/$A$53</f>
        <v>0</v>
      </c>
      <c r="DZ53" s="397">
        <f>DZ6*(DZ29)/128</f>
        <v>0</v>
      </c>
      <c r="EA53" s="208">
        <f>DZ53/$A$53</f>
        <v>0</v>
      </c>
      <c r="EB53" s="397">
        <f>EB6*(EB29)/128</f>
        <v>0</v>
      </c>
      <c r="EC53" s="208">
        <f>EB53/$A$53</f>
        <v>0</v>
      </c>
      <c r="ED53" s="397">
        <f>ED6*(ED29)/128</f>
        <v>0</v>
      </c>
      <c r="EE53" s="208">
        <f>ED53/$A$53</f>
        <v>0</v>
      </c>
      <c r="EF53" s="397">
        <f>EF6*(EF29)/128</f>
        <v>0</v>
      </c>
      <c r="EG53" s="208">
        <f>EF53/$A$53</f>
        <v>0</v>
      </c>
      <c r="EH53" s="397">
        <f>EH6*(EH29)/128</f>
        <v>0</v>
      </c>
      <c r="EI53" s="208">
        <f>EH53/$A$53</f>
        <v>0</v>
      </c>
      <c r="EJ53" s="397">
        <f>EJ6*(EJ29)/128</f>
        <v>0</v>
      </c>
      <c r="EK53" s="208">
        <f>EJ53/$A$53</f>
        <v>0</v>
      </c>
      <c r="EL53" s="397">
        <f>EL6*(EL29)/128</f>
        <v>0</v>
      </c>
      <c r="EM53" s="208">
        <f>EL53/$A$53</f>
        <v>0</v>
      </c>
      <c r="EN53" s="397">
        <f>EN6*(EN29)/128</f>
        <v>0</v>
      </c>
      <c r="EO53" s="208">
        <f>EN53/$A$53</f>
        <v>0</v>
      </c>
      <c r="EP53" s="397">
        <f>EP6*(EP29)/128</f>
        <v>0</v>
      </c>
      <c r="EQ53" s="208">
        <f>EP53/$A$53</f>
        <v>0</v>
      </c>
      <c r="ER53" s="397">
        <f>ER6*(ER29)/128</f>
        <v>0</v>
      </c>
      <c r="ES53" s="208">
        <f>ER53/$A$53</f>
        <v>0</v>
      </c>
      <c r="ET53" s="397">
        <f>ET6*(ET29)/128</f>
        <v>0</v>
      </c>
      <c r="EU53" s="208">
        <f>ET53/$A$53</f>
        <v>0</v>
      </c>
      <c r="EV53" s="397">
        <f>EV6*(EV29)/128</f>
        <v>0</v>
      </c>
      <c r="EW53" s="208">
        <f>EV53/$A$53</f>
        <v>0</v>
      </c>
      <c r="EX53" s="397">
        <f>EX6*(EX29)/128</f>
        <v>0</v>
      </c>
      <c r="EY53" s="208">
        <f>EX53/$A$53</f>
        <v>0</v>
      </c>
      <c r="EZ53" s="397">
        <f>EZ6*(EZ29)/128</f>
        <v>0</v>
      </c>
      <c r="FA53" s="208">
        <f>EZ53/$A$53</f>
        <v>0</v>
      </c>
      <c r="FB53" s="397">
        <f>FB6*(FB29)/128</f>
        <v>0</v>
      </c>
      <c r="FC53" s="208">
        <f>FB53/$A$53</f>
        <v>0</v>
      </c>
      <c r="FD53" s="397">
        <f>FD6*(FD29)/128</f>
        <v>0</v>
      </c>
      <c r="FE53" s="208">
        <f>FD53/$A$53</f>
        <v>0</v>
      </c>
      <c r="FF53" s="397">
        <f>FF6*(FF29)/128</f>
        <v>0</v>
      </c>
      <c r="FG53" s="208">
        <f>FF53/$A$53</f>
        <v>0</v>
      </c>
      <c r="FH53" s="397">
        <f>FH6*(FH29)/128</f>
        <v>0</v>
      </c>
      <c r="FI53" s="208">
        <f>FH53/$A$53</f>
        <v>0</v>
      </c>
      <c r="FJ53" s="397">
        <f>FJ6*(FJ29)/128</f>
        <v>0</v>
      </c>
      <c r="FK53" s="208">
        <f>FJ53/$A$53</f>
        <v>0</v>
      </c>
      <c r="FL53" s="397">
        <f>FL6*(FL29)/128</f>
        <v>0</v>
      </c>
      <c r="FM53" s="208">
        <f>FL53/$A$53</f>
        <v>0</v>
      </c>
      <c r="FN53" s="397">
        <f>FN6*(FN29)/128</f>
        <v>0</v>
      </c>
      <c r="FO53" s="208">
        <f>FN53/$A$53</f>
        <v>0</v>
      </c>
      <c r="FP53" s="397">
        <f>FP6*(FP29)/128</f>
        <v>0</v>
      </c>
      <c r="FQ53" s="208">
        <f>FP53/$A$53</f>
        <v>0</v>
      </c>
      <c r="FR53" s="397">
        <f>FR6*(FR29)/128</f>
        <v>0</v>
      </c>
      <c r="FS53" s="208">
        <f>FR53/$A$53</f>
        <v>0</v>
      </c>
      <c r="FT53" s="397">
        <f>FT6*(FT29)/128</f>
        <v>0</v>
      </c>
      <c r="FU53" s="208">
        <f>FT53/$A$53</f>
        <v>0</v>
      </c>
      <c r="FV53" s="397">
        <f>FV6*(FV29)/128</f>
        <v>0</v>
      </c>
      <c r="FW53" s="208">
        <f>FV53/$A$53</f>
        <v>0</v>
      </c>
      <c r="FX53" s="397">
        <f>FX6*(FX29)/128</f>
        <v>0</v>
      </c>
      <c r="FY53" s="208">
        <f>FX53/$A$53</f>
        <v>0</v>
      </c>
      <c r="FZ53" s="397">
        <f>FZ6*(FZ29)/128</f>
        <v>0</v>
      </c>
      <c r="GA53" s="208">
        <f>FZ53/$A$53</f>
        <v>0</v>
      </c>
      <c r="GB53" s="83" t="s">
        <v>40</v>
      </c>
      <c r="GC53" s="212">
        <f t="shared" si="45"/>
        <v>0</v>
      </c>
      <c r="GD53" s="142"/>
      <c r="GE53" s="25" t="s">
        <v>40</v>
      </c>
      <c r="GF53" s="102">
        <v>27.858</v>
      </c>
    </row>
    <row r="54" spans="1:188" ht="20.25" hidden="1">
      <c r="A54" s="102">
        <v>28.604</v>
      </c>
      <c r="B54" s="200" t="s">
        <v>41</v>
      </c>
      <c r="C54" s="104">
        <f t="shared" si="44"/>
        <v>0</v>
      </c>
      <c r="D54" s="208">
        <f>C54/$A$54</f>
        <v>0</v>
      </c>
      <c r="E54" s="67"/>
      <c r="F54" s="78"/>
      <c r="G54" s="397">
        <f>G6*(G30)/128</f>
        <v>0</v>
      </c>
      <c r="H54" s="208">
        <f>G54/$A$54</f>
        <v>0</v>
      </c>
      <c r="I54" s="397">
        <f>I6*(I30)/128</f>
        <v>0</v>
      </c>
      <c r="J54" s="208">
        <f>I54/$A$54</f>
        <v>0</v>
      </c>
      <c r="K54" s="397">
        <f>K6*(K30)/128</f>
        <v>0</v>
      </c>
      <c r="L54" s="208">
        <f>K54/$A$54</f>
        <v>0</v>
      </c>
      <c r="M54" s="397">
        <f>M6*(M30)/128</f>
        <v>0</v>
      </c>
      <c r="N54" s="208">
        <f>M54/$A$54</f>
        <v>0</v>
      </c>
      <c r="O54" s="397">
        <f>O6*(O30)/128</f>
        <v>0</v>
      </c>
      <c r="P54" s="208">
        <f>O54/$A$54</f>
        <v>0</v>
      </c>
      <c r="Q54" s="397">
        <f>Q6*(Q30)/128</f>
        <v>0</v>
      </c>
      <c r="R54" s="208">
        <f>Q54/$A$54</f>
        <v>0</v>
      </c>
      <c r="S54" s="397">
        <f>S6*(S30)/128</f>
        <v>0</v>
      </c>
      <c r="T54" s="208">
        <f>S54/$A$54</f>
        <v>0</v>
      </c>
      <c r="U54" s="397">
        <f>U6*(U30)/128</f>
        <v>0</v>
      </c>
      <c r="V54" s="208">
        <f>U54/$A$54</f>
        <v>0</v>
      </c>
      <c r="W54" s="397">
        <f>W6*(W30)/128</f>
        <v>0</v>
      </c>
      <c r="X54" s="208">
        <f>W54/$A$54</f>
        <v>0</v>
      </c>
      <c r="Y54" s="397">
        <f>Y6*(Y30)/128</f>
        <v>0</v>
      </c>
      <c r="Z54" s="208">
        <f>Y54/$A$54</f>
        <v>0</v>
      </c>
      <c r="AA54" s="397">
        <f>AA6*(AA30)/128</f>
        <v>0</v>
      </c>
      <c r="AB54" s="208">
        <f>AA54/$A$54</f>
        <v>0</v>
      </c>
      <c r="AC54" s="397">
        <f>AC6*(AC30)/128</f>
        <v>0</v>
      </c>
      <c r="AD54" s="208">
        <f>AC54/$A$54</f>
        <v>0</v>
      </c>
      <c r="AE54" s="397">
        <f>AE6*(AE30)/128</f>
        <v>0</v>
      </c>
      <c r="AF54" s="208">
        <f>AE54/$A$54</f>
        <v>0</v>
      </c>
      <c r="AG54" s="397">
        <f>AG6*(AG30)/128</f>
        <v>0</v>
      </c>
      <c r="AH54" s="208">
        <f>AG54/$A$54</f>
        <v>0</v>
      </c>
      <c r="AI54" s="397">
        <f>AI6*(AI30)/128</f>
        <v>0</v>
      </c>
      <c r="AJ54" s="208">
        <f>AI54/$A$54</f>
        <v>0</v>
      </c>
      <c r="AK54" s="397">
        <f>AK6*(AK30)/128</f>
        <v>0</v>
      </c>
      <c r="AL54" s="208">
        <f>AK54/$A$54</f>
        <v>0</v>
      </c>
      <c r="AM54" s="397">
        <f>AM6*(AM30)/128</f>
        <v>0</v>
      </c>
      <c r="AN54" s="208">
        <f>AM54/$A$54</f>
        <v>0</v>
      </c>
      <c r="AO54" s="397">
        <f>AO6*(AO30)/128</f>
        <v>0</v>
      </c>
      <c r="AP54" s="208">
        <f>AO54/$A$54</f>
        <v>0</v>
      </c>
      <c r="AQ54" s="397">
        <f>AQ6*(AQ30)/128</f>
        <v>0</v>
      </c>
      <c r="AR54" s="208">
        <f>AQ54/$A$54</f>
        <v>0</v>
      </c>
      <c r="AS54" s="397">
        <f>AS6*(AS30)/128</f>
        <v>0</v>
      </c>
      <c r="AT54" s="208">
        <f>AS54/$A$54</f>
        <v>0</v>
      </c>
      <c r="AU54" s="397">
        <f>AU6*(AU30)/128</f>
        <v>0</v>
      </c>
      <c r="AV54" s="208">
        <f>AU54/$A$54</f>
        <v>0</v>
      </c>
      <c r="AW54" s="397">
        <f>AW6*(AW30)/128</f>
        <v>0</v>
      </c>
      <c r="AX54" s="208">
        <f>AW54/$A$54</f>
        <v>0</v>
      </c>
      <c r="AY54" s="397">
        <f>AY6*(AY30)/128</f>
        <v>0</v>
      </c>
      <c r="AZ54" s="208">
        <f>AY54/$A$54</f>
        <v>0</v>
      </c>
      <c r="BA54" s="397">
        <f>BA6*(BA30)/128</f>
        <v>0</v>
      </c>
      <c r="BB54" s="208">
        <f>BA54/$A$54</f>
        <v>0</v>
      </c>
      <c r="BC54" s="397">
        <f>BC6*(BC30)/128</f>
        <v>0</v>
      </c>
      <c r="BD54" s="208">
        <f>BC54/$A$54</f>
        <v>0</v>
      </c>
      <c r="BE54" s="397">
        <f>BE6*(BE30)/128</f>
        <v>0</v>
      </c>
      <c r="BF54" s="208">
        <f>BE54/$A$54</f>
        <v>0</v>
      </c>
      <c r="BG54" s="397">
        <f>BG6*(BG30)/128</f>
        <v>0</v>
      </c>
      <c r="BH54" s="208">
        <f>BG54/$A$54</f>
        <v>0</v>
      </c>
      <c r="BI54" s="163"/>
      <c r="BJ54" s="67"/>
      <c r="BK54" s="142"/>
      <c r="BL54" s="397">
        <f>BL6*(BL30)/128</f>
        <v>0</v>
      </c>
      <c r="BM54" s="208">
        <f>BL54/$A$54</f>
        <v>0</v>
      </c>
      <c r="BN54" s="397">
        <f>BN6*(BN30)/128</f>
        <v>0</v>
      </c>
      <c r="BO54" s="208">
        <f>BN54/$A$54</f>
        <v>0</v>
      </c>
      <c r="BP54" s="397">
        <f>BP6*(BP30)/128</f>
        <v>0</v>
      </c>
      <c r="BQ54" s="208">
        <f>BP54/$A$54</f>
        <v>0</v>
      </c>
      <c r="BR54" s="397">
        <f>BR6*(BR30)/128</f>
        <v>0</v>
      </c>
      <c r="BS54" s="208">
        <f>BR54/$A$54</f>
        <v>0</v>
      </c>
      <c r="BT54" s="397">
        <f>BT6*(BT30)/128</f>
        <v>0</v>
      </c>
      <c r="BU54" s="208">
        <f>BT54/$A$54</f>
        <v>0</v>
      </c>
      <c r="BV54" s="397">
        <f>BV6*(BV30)/128</f>
        <v>0</v>
      </c>
      <c r="BW54" s="208">
        <f>BV54/$A$54</f>
        <v>0</v>
      </c>
      <c r="BX54" s="397">
        <f>BX6*(BX30)/128</f>
        <v>0</v>
      </c>
      <c r="BY54" s="208">
        <f>BX54/$A$54</f>
        <v>0</v>
      </c>
      <c r="BZ54" s="397">
        <f>BZ6*(BZ30)/128</f>
        <v>0</v>
      </c>
      <c r="CA54" s="208">
        <f>BZ54/$A$54</f>
        <v>0</v>
      </c>
      <c r="CB54" s="397">
        <f>CB6*(CB30)/128</f>
        <v>0</v>
      </c>
      <c r="CC54" s="208">
        <f>CB54/$A$54</f>
        <v>0</v>
      </c>
      <c r="CD54" s="397">
        <f>CD6*(CD30)/128</f>
        <v>0</v>
      </c>
      <c r="CE54" s="208">
        <f>CD54/$A$54</f>
        <v>0</v>
      </c>
      <c r="CF54" s="397">
        <f>CF6*(CF30)/128</f>
        <v>0</v>
      </c>
      <c r="CG54" s="208">
        <f>CF54/$A$54</f>
        <v>0</v>
      </c>
      <c r="CH54" s="397">
        <f>CH6*(CH30)/128</f>
        <v>0</v>
      </c>
      <c r="CI54" s="208">
        <f>CH54/$A$54</f>
        <v>0</v>
      </c>
      <c r="CJ54" s="397">
        <f>CJ6*(CJ30)/128</f>
        <v>0</v>
      </c>
      <c r="CK54" s="208">
        <f>CJ54/$A$54</f>
        <v>0</v>
      </c>
      <c r="CL54" s="397">
        <f>CL6*(CL30)/128</f>
        <v>0</v>
      </c>
      <c r="CM54" s="208">
        <f>CL54/$A$54</f>
        <v>0</v>
      </c>
      <c r="CN54" s="397">
        <f>CN6*(CN30)/128</f>
        <v>0</v>
      </c>
      <c r="CO54" s="208">
        <f>CN54/$A$54</f>
        <v>0</v>
      </c>
      <c r="CP54" s="397">
        <f>CP6*(CP30)/128</f>
        <v>0</v>
      </c>
      <c r="CQ54" s="208">
        <f>CP54/$A$54</f>
        <v>0</v>
      </c>
      <c r="CR54" s="397">
        <f>CR6*(CR30)/128</f>
        <v>0</v>
      </c>
      <c r="CS54" s="208">
        <f>CR54/$A$54</f>
        <v>0</v>
      </c>
      <c r="CT54" s="397">
        <f>CT6*(CT30)/128</f>
        <v>0</v>
      </c>
      <c r="CU54" s="208">
        <f>CT54/$A$54</f>
        <v>0</v>
      </c>
      <c r="CV54" s="397">
        <f>CV6*(CV30)/128</f>
        <v>0</v>
      </c>
      <c r="CW54" s="208">
        <f>CV54/$A$54</f>
        <v>0</v>
      </c>
      <c r="CX54" s="397">
        <f>CX6*(CX30)/128</f>
        <v>0</v>
      </c>
      <c r="CY54" s="208">
        <f>CX54/$A$54</f>
        <v>0</v>
      </c>
      <c r="CZ54" s="397">
        <f>CZ6*(CZ30)/128</f>
        <v>0</v>
      </c>
      <c r="DA54" s="208">
        <f>CZ54/$A$54</f>
        <v>0</v>
      </c>
      <c r="DB54" s="397">
        <f>DB6*(DB30)/128</f>
        <v>0</v>
      </c>
      <c r="DC54" s="208">
        <f>DB54/$A$54</f>
        <v>0</v>
      </c>
      <c r="DD54" s="397">
        <f>DD6*(DD30)/128</f>
        <v>0</v>
      </c>
      <c r="DE54" s="208">
        <f>DD54/$A$54</f>
        <v>0</v>
      </c>
      <c r="DF54" s="397">
        <f>DF6*(DF30)/128</f>
        <v>0</v>
      </c>
      <c r="DG54" s="208">
        <f>DF54/$A$54</f>
        <v>0</v>
      </c>
      <c r="DH54" s="397">
        <f>DH6*(DH30)/128</f>
        <v>0</v>
      </c>
      <c r="DI54" s="208">
        <f>DH54/$A$54</f>
        <v>0</v>
      </c>
      <c r="DJ54" s="397">
        <f>DJ6*(DJ30)/128</f>
        <v>0</v>
      </c>
      <c r="DK54" s="208">
        <f>DJ54/$A$54</f>
        <v>0</v>
      </c>
      <c r="DL54" s="397">
        <f>DL6*(DL30)/128</f>
        <v>0</v>
      </c>
      <c r="DM54" s="208">
        <f>DL54/$A$54</f>
        <v>0</v>
      </c>
      <c r="DN54" s="397">
        <f>DN6*(DN30)/128</f>
        <v>0</v>
      </c>
      <c r="DO54" s="208">
        <f>DN54/$A$54</f>
        <v>0</v>
      </c>
      <c r="DP54" s="397">
        <f>DP6*(DP30)/128</f>
        <v>0</v>
      </c>
      <c r="DQ54" s="208">
        <f>DP54/$A$54</f>
        <v>0</v>
      </c>
      <c r="DR54" s="397">
        <f>DR6*(DR30)/128</f>
        <v>0</v>
      </c>
      <c r="DS54" s="208">
        <f>DR54/$A$54</f>
        <v>0</v>
      </c>
      <c r="DT54" s="397">
        <f>DT6*(DT30)/128</f>
        <v>0</v>
      </c>
      <c r="DU54" s="208">
        <f>DT54/$A$54</f>
        <v>0</v>
      </c>
      <c r="DV54" s="397">
        <f>DV6*(DV30)/128</f>
        <v>0</v>
      </c>
      <c r="DW54" s="208">
        <f>DV54/$A$54</f>
        <v>0</v>
      </c>
      <c r="DX54" s="397">
        <f>DX6*(DX30)/128</f>
        <v>0</v>
      </c>
      <c r="DY54" s="208">
        <f>DX54/$A$54</f>
        <v>0</v>
      </c>
      <c r="DZ54" s="397">
        <f>DZ6*(DZ30)/128</f>
        <v>0</v>
      </c>
      <c r="EA54" s="208">
        <f>DZ54/$A$54</f>
        <v>0</v>
      </c>
      <c r="EB54" s="397">
        <f>EB6*(EB30)/128</f>
        <v>0</v>
      </c>
      <c r="EC54" s="208">
        <f>EB54/$A$54</f>
        <v>0</v>
      </c>
      <c r="ED54" s="397">
        <f>ED6*(ED30)/128</f>
        <v>0</v>
      </c>
      <c r="EE54" s="208">
        <f>ED54/$A$54</f>
        <v>0</v>
      </c>
      <c r="EF54" s="397">
        <f>EF6*(EF30)/128</f>
        <v>0</v>
      </c>
      <c r="EG54" s="208">
        <f>EF54/$A$54</f>
        <v>0</v>
      </c>
      <c r="EH54" s="397">
        <f>EH6*(EH30)/128</f>
        <v>0</v>
      </c>
      <c r="EI54" s="208">
        <f>EH54/$A$54</f>
        <v>0</v>
      </c>
      <c r="EJ54" s="397">
        <f>EJ6*(EJ30)/128</f>
        <v>0</v>
      </c>
      <c r="EK54" s="208">
        <f>EJ54/$A$54</f>
        <v>0</v>
      </c>
      <c r="EL54" s="397">
        <f>EL6*(EL30)/128</f>
        <v>0</v>
      </c>
      <c r="EM54" s="208">
        <f>EL54/$A$54</f>
        <v>0</v>
      </c>
      <c r="EN54" s="397">
        <f>EN6*(EN30)/128</f>
        <v>0</v>
      </c>
      <c r="EO54" s="208">
        <f>EN54/$A$54</f>
        <v>0</v>
      </c>
      <c r="EP54" s="397">
        <f>EP6*(EP30)/128</f>
        <v>0</v>
      </c>
      <c r="EQ54" s="208">
        <f>EP54/$A$54</f>
        <v>0</v>
      </c>
      <c r="ER54" s="397">
        <f>ER6*(ER30)/128</f>
        <v>0</v>
      </c>
      <c r="ES54" s="208">
        <f>ER54/$A$54</f>
        <v>0</v>
      </c>
      <c r="ET54" s="397">
        <f>ET6*(ET30)/128</f>
        <v>0</v>
      </c>
      <c r="EU54" s="208">
        <f>ET54/$A$54</f>
        <v>0</v>
      </c>
      <c r="EV54" s="397">
        <f>EV6*(EV30)/128</f>
        <v>0</v>
      </c>
      <c r="EW54" s="208">
        <f>EV54/$A$54</f>
        <v>0</v>
      </c>
      <c r="EX54" s="397">
        <f>EX6*(EX30)/128</f>
        <v>0</v>
      </c>
      <c r="EY54" s="208">
        <f>EX54/$A$54</f>
        <v>0</v>
      </c>
      <c r="EZ54" s="397">
        <f>EZ6*(EZ30)/128</f>
        <v>0</v>
      </c>
      <c r="FA54" s="208">
        <f>EZ54/$A$54</f>
        <v>0</v>
      </c>
      <c r="FB54" s="397">
        <f>FB6*(FB30)/128</f>
        <v>0</v>
      </c>
      <c r="FC54" s="208">
        <f>FB54/$A$54</f>
        <v>0</v>
      </c>
      <c r="FD54" s="397">
        <f>FD6*(FD30)/128</f>
        <v>0</v>
      </c>
      <c r="FE54" s="208">
        <f>FD54/$A$54</f>
        <v>0</v>
      </c>
      <c r="FF54" s="397">
        <f>FF6*(FF30)/128</f>
        <v>0</v>
      </c>
      <c r="FG54" s="208">
        <f>FF54/$A$54</f>
        <v>0</v>
      </c>
      <c r="FH54" s="397">
        <f>FH6*(FH30)/128</f>
        <v>0</v>
      </c>
      <c r="FI54" s="208">
        <f>FH54/$A$54</f>
        <v>0</v>
      </c>
      <c r="FJ54" s="397">
        <f>FJ6*(FJ30)/128</f>
        <v>0</v>
      </c>
      <c r="FK54" s="208">
        <f>FJ54/$A$54</f>
        <v>0</v>
      </c>
      <c r="FL54" s="397">
        <f>FL6*(FL30)/128</f>
        <v>0</v>
      </c>
      <c r="FM54" s="208">
        <f>FL54/$A$54</f>
        <v>0</v>
      </c>
      <c r="FN54" s="397">
        <f>FN6*(FN30)/128</f>
        <v>0</v>
      </c>
      <c r="FO54" s="208">
        <f>FN54/$A$54</f>
        <v>0</v>
      </c>
      <c r="FP54" s="397">
        <f>FP6*(FP30)/128</f>
        <v>0</v>
      </c>
      <c r="FQ54" s="208">
        <f>FP54/$A$54</f>
        <v>0</v>
      </c>
      <c r="FR54" s="397">
        <f>FR6*(FR30)/128</f>
        <v>0</v>
      </c>
      <c r="FS54" s="208">
        <f>FR54/$A$54</f>
        <v>0</v>
      </c>
      <c r="FT54" s="397">
        <f>FT6*(FT30)/128</f>
        <v>0</v>
      </c>
      <c r="FU54" s="208">
        <f>FT54/$A$54</f>
        <v>0</v>
      </c>
      <c r="FV54" s="397">
        <f>FV6*(FV30)/128</f>
        <v>0</v>
      </c>
      <c r="FW54" s="208">
        <f>FV54/$A$54</f>
        <v>0</v>
      </c>
      <c r="FX54" s="397">
        <f>FX6*(FX30)/128</f>
        <v>0</v>
      </c>
      <c r="FY54" s="208">
        <f>FX54/$A$54</f>
        <v>0</v>
      </c>
      <c r="FZ54" s="397">
        <f>FZ6*(FZ30)/128</f>
        <v>0</v>
      </c>
      <c r="GA54" s="208">
        <f>FZ54/$A$54</f>
        <v>0</v>
      </c>
      <c r="GB54" s="83" t="s">
        <v>41</v>
      </c>
      <c r="GC54" s="212">
        <f t="shared" si="45"/>
        <v>0</v>
      </c>
      <c r="GD54" s="142"/>
      <c r="GE54" s="25" t="s">
        <v>41</v>
      </c>
      <c r="GF54" s="102">
        <v>28.604</v>
      </c>
    </row>
    <row r="55" spans="1:188" ht="20.25" hidden="1">
      <c r="A55" s="102">
        <v>24.395</v>
      </c>
      <c r="B55" s="201" t="s">
        <v>20</v>
      </c>
      <c r="C55" s="104">
        <f t="shared" si="44"/>
        <v>0</v>
      </c>
      <c r="D55" s="208">
        <f>C55/$A$55</f>
        <v>0</v>
      </c>
      <c r="E55" s="67"/>
      <c r="F55" s="78"/>
      <c r="G55" s="397">
        <f>G6*(G31)/128</f>
        <v>0</v>
      </c>
      <c r="H55" s="208">
        <f>G55/$A$55</f>
        <v>0</v>
      </c>
      <c r="I55" s="397">
        <f>I6*(I31)/128</f>
        <v>0</v>
      </c>
      <c r="J55" s="208">
        <f>I55/$A$55</f>
        <v>0</v>
      </c>
      <c r="K55" s="397">
        <f>K6*(K31)/128</f>
        <v>0</v>
      </c>
      <c r="L55" s="208">
        <f>K55/$A$55</f>
        <v>0</v>
      </c>
      <c r="M55" s="397">
        <f>M6*(M31)/128</f>
        <v>0</v>
      </c>
      <c r="N55" s="208">
        <f>M55/$A$55</f>
        <v>0</v>
      </c>
      <c r="O55" s="397">
        <f>O6*(O31)/128</f>
        <v>0</v>
      </c>
      <c r="P55" s="208">
        <f>O55/$A$55</f>
        <v>0</v>
      </c>
      <c r="Q55" s="397">
        <f>Q6*(Q31)/128</f>
        <v>0</v>
      </c>
      <c r="R55" s="208">
        <f>Q55/$A$55</f>
        <v>0</v>
      </c>
      <c r="S55" s="397">
        <f>S6*(S31)/128</f>
        <v>0</v>
      </c>
      <c r="T55" s="208">
        <f>S55/$A$55</f>
        <v>0</v>
      </c>
      <c r="U55" s="397">
        <f>U6*(U31)/128</f>
        <v>0</v>
      </c>
      <c r="V55" s="208">
        <f>U55/$A$55</f>
        <v>0</v>
      </c>
      <c r="W55" s="397">
        <f>W6*(W31)/128</f>
        <v>0</v>
      </c>
      <c r="X55" s="208">
        <f>W55/$A$55</f>
        <v>0</v>
      </c>
      <c r="Y55" s="397">
        <f>Y6*(Y31)/128</f>
        <v>0</v>
      </c>
      <c r="Z55" s="208">
        <f>Y55/$A$55</f>
        <v>0</v>
      </c>
      <c r="AA55" s="397">
        <f>AA6*(AA31)/128</f>
        <v>0</v>
      </c>
      <c r="AB55" s="208">
        <f>AA55/$A$55</f>
        <v>0</v>
      </c>
      <c r="AC55" s="397">
        <f>AC6*(AC31)/128</f>
        <v>0</v>
      </c>
      <c r="AD55" s="208">
        <f>AC55/$A$55</f>
        <v>0</v>
      </c>
      <c r="AE55" s="397">
        <f>AE6*(AE31)/128</f>
        <v>0</v>
      </c>
      <c r="AF55" s="208">
        <f>AE55/$A$55</f>
        <v>0</v>
      </c>
      <c r="AG55" s="397">
        <f>AG6*(AG31)/128</f>
        <v>0</v>
      </c>
      <c r="AH55" s="208">
        <f>AG55/$A$55</f>
        <v>0</v>
      </c>
      <c r="AI55" s="397">
        <f>AI6*(AI31)/128</f>
        <v>0</v>
      </c>
      <c r="AJ55" s="208">
        <f>AI55/$A$55</f>
        <v>0</v>
      </c>
      <c r="AK55" s="397">
        <f>AK6*(AK31)/128</f>
        <v>0</v>
      </c>
      <c r="AL55" s="208">
        <f>AK55/$A$55</f>
        <v>0</v>
      </c>
      <c r="AM55" s="397">
        <f>AM6*(AM31)/128</f>
        <v>0</v>
      </c>
      <c r="AN55" s="208">
        <f>AM55/$A$55</f>
        <v>0</v>
      </c>
      <c r="AO55" s="397">
        <f>AO6*(AO31)/128</f>
        <v>0</v>
      </c>
      <c r="AP55" s="208">
        <f>AO55/$A$55</f>
        <v>0</v>
      </c>
      <c r="AQ55" s="397">
        <f>AQ6*(AQ31)/128</f>
        <v>0</v>
      </c>
      <c r="AR55" s="208">
        <f>AQ55/$A$55</f>
        <v>0</v>
      </c>
      <c r="AS55" s="397">
        <f>AS6*(AS31)/128</f>
        <v>0</v>
      </c>
      <c r="AT55" s="208">
        <f>AS55/$A$55</f>
        <v>0</v>
      </c>
      <c r="AU55" s="397">
        <f>AU6*(AU31)/128</f>
        <v>0</v>
      </c>
      <c r="AV55" s="208">
        <f>AU55/$A$55</f>
        <v>0</v>
      </c>
      <c r="AW55" s="397">
        <f>AW6*(AW31)/128</f>
        <v>0</v>
      </c>
      <c r="AX55" s="208">
        <f>AW55/$A$55</f>
        <v>0</v>
      </c>
      <c r="AY55" s="397">
        <f>AY6*(AY31)/128</f>
        <v>0</v>
      </c>
      <c r="AZ55" s="208">
        <f>AY55/$A$55</f>
        <v>0</v>
      </c>
      <c r="BA55" s="397">
        <f>BA6*(BA31)/128</f>
        <v>0</v>
      </c>
      <c r="BB55" s="208">
        <f>BA55/$A$55</f>
        <v>0</v>
      </c>
      <c r="BC55" s="397">
        <f>BC6*(BC31)/128</f>
        <v>0</v>
      </c>
      <c r="BD55" s="208">
        <f>BC55/$A$55</f>
        <v>0</v>
      </c>
      <c r="BE55" s="397">
        <f>BE6*(BE31)/128</f>
        <v>0</v>
      </c>
      <c r="BF55" s="208">
        <f>BE55/$A$55</f>
        <v>0</v>
      </c>
      <c r="BG55" s="397">
        <f>BG6*(BG31)/128</f>
        <v>0</v>
      </c>
      <c r="BH55" s="208">
        <f>BG55/$A$55</f>
        <v>0</v>
      </c>
      <c r="BI55" s="163"/>
      <c r="BJ55" s="67"/>
      <c r="BK55" s="142"/>
      <c r="BL55" s="397">
        <f>BL6*(BL31)/128</f>
        <v>0</v>
      </c>
      <c r="BM55" s="208">
        <f>BL55/$A$55</f>
        <v>0</v>
      </c>
      <c r="BN55" s="397">
        <f>BN6*(BN31)/128</f>
        <v>0</v>
      </c>
      <c r="BO55" s="208">
        <f>BN55/$A$55</f>
        <v>0</v>
      </c>
      <c r="BP55" s="397">
        <f>BP6*(BP31)/128</f>
        <v>0</v>
      </c>
      <c r="BQ55" s="208">
        <f>BP55/$A$55</f>
        <v>0</v>
      </c>
      <c r="BR55" s="397">
        <f>BR6*(BR31)/128</f>
        <v>0</v>
      </c>
      <c r="BS55" s="208">
        <f>BR55/$A$55</f>
        <v>0</v>
      </c>
      <c r="BT55" s="397">
        <f>BT6*(BT31)/128</f>
        <v>0</v>
      </c>
      <c r="BU55" s="208">
        <f>BT55/$A$55</f>
        <v>0</v>
      </c>
      <c r="BV55" s="397">
        <f>BV6*(BV31)/128</f>
        <v>0</v>
      </c>
      <c r="BW55" s="208">
        <f>BV55/$A$55</f>
        <v>0</v>
      </c>
      <c r="BX55" s="397">
        <f>BX6*(BX31)/128</f>
        <v>0</v>
      </c>
      <c r="BY55" s="208">
        <f>BX55/$A$55</f>
        <v>0</v>
      </c>
      <c r="BZ55" s="397">
        <f>BZ6*(BZ31)/128</f>
        <v>0</v>
      </c>
      <c r="CA55" s="208">
        <f>BZ55/$A$55</f>
        <v>0</v>
      </c>
      <c r="CB55" s="397">
        <f>CB6*(CB31)/128</f>
        <v>0</v>
      </c>
      <c r="CC55" s="208">
        <f>CB55/$A$55</f>
        <v>0</v>
      </c>
      <c r="CD55" s="397">
        <f>CD6*(CD31)/128</f>
        <v>0</v>
      </c>
      <c r="CE55" s="208">
        <f>CD55/$A$55</f>
        <v>0</v>
      </c>
      <c r="CF55" s="397">
        <f>CF6*(CF31)/128</f>
        <v>0</v>
      </c>
      <c r="CG55" s="208">
        <f>CF55/$A$55</f>
        <v>0</v>
      </c>
      <c r="CH55" s="397">
        <f>CH6*(CH31)/128</f>
        <v>0</v>
      </c>
      <c r="CI55" s="208">
        <f>CH55/$A$55</f>
        <v>0</v>
      </c>
      <c r="CJ55" s="397">
        <f>CJ6*(CJ31)/128</f>
        <v>0</v>
      </c>
      <c r="CK55" s="208">
        <f>CJ55/$A$55</f>
        <v>0</v>
      </c>
      <c r="CL55" s="397">
        <f>CL6*(CL31)/128</f>
        <v>0</v>
      </c>
      <c r="CM55" s="208">
        <f>CL55/$A$55</f>
        <v>0</v>
      </c>
      <c r="CN55" s="397">
        <f>CN6*(CN31)/128</f>
        <v>0</v>
      </c>
      <c r="CO55" s="208">
        <f>CN55/$A$55</f>
        <v>0</v>
      </c>
      <c r="CP55" s="397">
        <f>CP6*(CP31)/128</f>
        <v>0</v>
      </c>
      <c r="CQ55" s="208">
        <f>CP55/$A$55</f>
        <v>0</v>
      </c>
      <c r="CR55" s="397">
        <f>CR6*(CR31)/128</f>
        <v>0</v>
      </c>
      <c r="CS55" s="208">
        <f>CR55/$A$55</f>
        <v>0</v>
      </c>
      <c r="CT55" s="397">
        <f>CT6*(CT31)/128</f>
        <v>0</v>
      </c>
      <c r="CU55" s="208">
        <f>CT55/$A$55</f>
        <v>0</v>
      </c>
      <c r="CV55" s="397">
        <f>CV6*(CV31)/128</f>
        <v>0</v>
      </c>
      <c r="CW55" s="208">
        <f>CV55/$A$55</f>
        <v>0</v>
      </c>
      <c r="CX55" s="397">
        <f>CX6*(CX31)/128</f>
        <v>0</v>
      </c>
      <c r="CY55" s="208">
        <f>CX55/$A$55</f>
        <v>0</v>
      </c>
      <c r="CZ55" s="397">
        <f>CZ6*(CZ31)/128</f>
        <v>0</v>
      </c>
      <c r="DA55" s="208">
        <f>CZ55/$A$55</f>
        <v>0</v>
      </c>
      <c r="DB55" s="397">
        <f>DB6*(DB31)/128</f>
        <v>0</v>
      </c>
      <c r="DC55" s="208">
        <f>DB55/$A$55</f>
        <v>0</v>
      </c>
      <c r="DD55" s="397">
        <f>DD6*(DD31)/128</f>
        <v>0</v>
      </c>
      <c r="DE55" s="208">
        <f>DD55/$A$55</f>
        <v>0</v>
      </c>
      <c r="DF55" s="397">
        <f>DF6*(DF31)/128</f>
        <v>0</v>
      </c>
      <c r="DG55" s="208">
        <f>DF55/$A$55</f>
        <v>0</v>
      </c>
      <c r="DH55" s="397">
        <f>DH6*(DH31)/128</f>
        <v>0</v>
      </c>
      <c r="DI55" s="208">
        <f>DH55/$A$55</f>
        <v>0</v>
      </c>
      <c r="DJ55" s="397">
        <f>DJ6*(DJ31)/128</f>
        <v>0</v>
      </c>
      <c r="DK55" s="208">
        <f>DJ55/$A$55</f>
        <v>0</v>
      </c>
      <c r="DL55" s="397">
        <f>DL6*(DL31)/128</f>
        <v>0</v>
      </c>
      <c r="DM55" s="208">
        <f>DL55/$A$55</f>
        <v>0</v>
      </c>
      <c r="DN55" s="397">
        <f>DN6*(DN31)/128</f>
        <v>0</v>
      </c>
      <c r="DO55" s="208">
        <f>DN55/$A$55</f>
        <v>0</v>
      </c>
      <c r="DP55" s="397">
        <f>DP6*(DP31)/128</f>
        <v>0</v>
      </c>
      <c r="DQ55" s="208">
        <f>DP55/$A$55</f>
        <v>0</v>
      </c>
      <c r="DR55" s="397">
        <f>DR6*(DR31)/128</f>
        <v>0</v>
      </c>
      <c r="DS55" s="208">
        <f>DR55/$A$55</f>
        <v>0</v>
      </c>
      <c r="DT55" s="397">
        <f>DT6*(DT31)/128</f>
        <v>0</v>
      </c>
      <c r="DU55" s="208">
        <f>DT55/$A$55</f>
        <v>0</v>
      </c>
      <c r="DV55" s="397">
        <f>DV6*(DV31)/128</f>
        <v>0</v>
      </c>
      <c r="DW55" s="208">
        <f>DV55/$A$55</f>
        <v>0</v>
      </c>
      <c r="DX55" s="397">
        <f>DX6*(DX31)/128</f>
        <v>0</v>
      </c>
      <c r="DY55" s="208">
        <f>DX55/$A$55</f>
        <v>0</v>
      </c>
      <c r="DZ55" s="397">
        <f>DZ6*(DZ31)/128</f>
        <v>0</v>
      </c>
      <c r="EA55" s="208">
        <f>DZ55/$A$55</f>
        <v>0</v>
      </c>
      <c r="EB55" s="397">
        <f>EB6*(EB31)/128</f>
        <v>0</v>
      </c>
      <c r="EC55" s="208">
        <f>EB55/$A$55</f>
        <v>0</v>
      </c>
      <c r="ED55" s="397">
        <f>ED6*(ED31)/128</f>
        <v>0</v>
      </c>
      <c r="EE55" s="208">
        <f>ED55/$A$55</f>
        <v>0</v>
      </c>
      <c r="EF55" s="397">
        <f>EF6*(EF31)/128</f>
        <v>0</v>
      </c>
      <c r="EG55" s="208">
        <f>EF55/$A$55</f>
        <v>0</v>
      </c>
      <c r="EH55" s="397">
        <f>EH6*(EH31)/128</f>
        <v>0</v>
      </c>
      <c r="EI55" s="208">
        <f>EH55/$A$55</f>
        <v>0</v>
      </c>
      <c r="EJ55" s="397">
        <f>EJ6*(EJ31)/128</f>
        <v>0</v>
      </c>
      <c r="EK55" s="208">
        <f>EJ55/$A$55</f>
        <v>0</v>
      </c>
      <c r="EL55" s="397">
        <f>EL6*(EL31)/128</f>
        <v>0</v>
      </c>
      <c r="EM55" s="208">
        <f>EL55/$A$55</f>
        <v>0</v>
      </c>
      <c r="EN55" s="397">
        <f>EN6*(EN31)/128</f>
        <v>0</v>
      </c>
      <c r="EO55" s="208">
        <f>EN55/$A$55</f>
        <v>0</v>
      </c>
      <c r="EP55" s="397">
        <f>EP6*(EP31)/128</f>
        <v>0</v>
      </c>
      <c r="EQ55" s="208">
        <f>EP55/$A$55</f>
        <v>0</v>
      </c>
      <c r="ER55" s="397">
        <f>ER6*(ER31)/128</f>
        <v>0</v>
      </c>
      <c r="ES55" s="208">
        <f>ER55/$A$55</f>
        <v>0</v>
      </c>
      <c r="ET55" s="397">
        <f>ET6*(ET31)/128</f>
        <v>0</v>
      </c>
      <c r="EU55" s="208">
        <f>ET55/$A$55</f>
        <v>0</v>
      </c>
      <c r="EV55" s="397">
        <f>EV6*(EV31)/128</f>
        <v>0</v>
      </c>
      <c r="EW55" s="208">
        <f>EV55/$A$55</f>
        <v>0</v>
      </c>
      <c r="EX55" s="397">
        <f>EX6*(EX31)/128</f>
        <v>0</v>
      </c>
      <c r="EY55" s="208">
        <f>EX55/$A$55</f>
        <v>0</v>
      </c>
      <c r="EZ55" s="397">
        <f>EZ6*(EZ31)/128</f>
        <v>0</v>
      </c>
      <c r="FA55" s="208">
        <f>EZ55/$A$55</f>
        <v>0</v>
      </c>
      <c r="FB55" s="397">
        <f>FB6*(FB31)/128</f>
        <v>0</v>
      </c>
      <c r="FC55" s="208">
        <f>FB55/$A$55</f>
        <v>0</v>
      </c>
      <c r="FD55" s="397">
        <f>FD6*(FD31)/128</f>
        <v>0</v>
      </c>
      <c r="FE55" s="208">
        <f>FD55/$A$55</f>
        <v>0</v>
      </c>
      <c r="FF55" s="397">
        <f>FF6*(FF31)/128</f>
        <v>0</v>
      </c>
      <c r="FG55" s="208">
        <f>FF55/$A$55</f>
        <v>0</v>
      </c>
      <c r="FH55" s="397">
        <f>FH6*(FH31)/128</f>
        <v>0</v>
      </c>
      <c r="FI55" s="208">
        <f>FH55/$A$55</f>
        <v>0</v>
      </c>
      <c r="FJ55" s="397">
        <f>FJ6*(FJ31)/128</f>
        <v>0</v>
      </c>
      <c r="FK55" s="208">
        <f>FJ55/$A$55</f>
        <v>0</v>
      </c>
      <c r="FL55" s="397">
        <f>FL6*(FL31)/128</f>
        <v>0</v>
      </c>
      <c r="FM55" s="208">
        <f>FL55/$A$55</f>
        <v>0</v>
      </c>
      <c r="FN55" s="397">
        <f>FN6*(FN31)/128</f>
        <v>0</v>
      </c>
      <c r="FO55" s="208">
        <f>FN55/$A$55</f>
        <v>0</v>
      </c>
      <c r="FP55" s="397">
        <f>FP6*(FP31)/128</f>
        <v>0</v>
      </c>
      <c r="FQ55" s="208">
        <f>FP55/$A$55</f>
        <v>0</v>
      </c>
      <c r="FR55" s="397">
        <f>FR6*(FR31)/128</f>
        <v>0</v>
      </c>
      <c r="FS55" s="208">
        <f>FR55/$A$55</f>
        <v>0</v>
      </c>
      <c r="FT55" s="397">
        <f>FT6*(FT31)/128</f>
        <v>0</v>
      </c>
      <c r="FU55" s="208">
        <f>FT55/$A$55</f>
        <v>0</v>
      </c>
      <c r="FV55" s="397">
        <f>FV6*(FV31)/128</f>
        <v>0</v>
      </c>
      <c r="FW55" s="208">
        <f>FV55/$A$55</f>
        <v>0</v>
      </c>
      <c r="FX55" s="397">
        <f>FX6*(FX31)/128</f>
        <v>0</v>
      </c>
      <c r="FY55" s="208">
        <f>FX55/$A$55</f>
        <v>0</v>
      </c>
      <c r="FZ55" s="397">
        <f>FZ6*(FZ31)/128</f>
        <v>0</v>
      </c>
      <c r="GA55" s="208">
        <f>FZ55/$A$55</f>
        <v>0</v>
      </c>
      <c r="GB55" s="83" t="s">
        <v>20</v>
      </c>
      <c r="GC55" s="212">
        <f t="shared" si="45"/>
        <v>0</v>
      </c>
      <c r="GD55" s="142"/>
      <c r="GE55" s="26" t="s">
        <v>20</v>
      </c>
      <c r="GF55" s="102">
        <v>24.395</v>
      </c>
    </row>
    <row r="56" spans="2:186" ht="20.25" hidden="1">
      <c r="B56" s="202" t="s">
        <v>73</v>
      </c>
      <c r="C56" s="100">
        <f>SUM(C34:C49)</f>
        <v>0</v>
      </c>
      <c r="D56" s="443">
        <f>SUM(D50:D55)</f>
        <v>0</v>
      </c>
      <c r="E56" s="103"/>
      <c r="F56" s="78"/>
      <c r="G56" s="100">
        <f>SUM(G34:G49)</f>
        <v>0</v>
      </c>
      <c r="H56" s="443">
        <f>SUM(H50:H55)</f>
        <v>0</v>
      </c>
      <c r="I56" s="100">
        <f>SUM(I34:I49)</f>
        <v>0</v>
      </c>
      <c r="J56" s="443">
        <f>SUM(J50:J55)</f>
        <v>0</v>
      </c>
      <c r="K56" s="100">
        <f>SUM(K34:K49)</f>
        <v>0</v>
      </c>
      <c r="L56" s="443">
        <f>SUM(L50:L55)</f>
        <v>0</v>
      </c>
      <c r="M56" s="100">
        <f>SUM(M34:M49)</f>
        <v>0</v>
      </c>
      <c r="N56" s="443">
        <f>SUM(N50:N55)</f>
        <v>0</v>
      </c>
      <c r="O56" s="100">
        <f>SUM(O34:O49)</f>
        <v>0</v>
      </c>
      <c r="P56" s="443">
        <f>SUM(P50:P55)</f>
        <v>0</v>
      </c>
      <c r="Q56" s="100">
        <f>SUM(Q34:Q49)</f>
        <v>0</v>
      </c>
      <c r="R56" s="443">
        <f>SUM(R50:R55)</f>
        <v>0</v>
      </c>
      <c r="S56" s="100">
        <f>SUM(S34:S49)</f>
        <v>0</v>
      </c>
      <c r="T56" s="443">
        <f>SUM(T50:T55)</f>
        <v>0</v>
      </c>
      <c r="U56" s="100">
        <f>SUM(U34:U49)</f>
        <v>0</v>
      </c>
      <c r="V56" s="443">
        <f>SUM(V50:V55)</f>
        <v>0</v>
      </c>
      <c r="W56" s="100">
        <f>SUM(W34:W49)</f>
        <v>0</v>
      </c>
      <c r="X56" s="443">
        <f>SUM(X50:X55)</f>
        <v>0</v>
      </c>
      <c r="Y56" s="100">
        <f>SUM(Y34:Y49)</f>
        <v>0</v>
      </c>
      <c r="Z56" s="443">
        <f>SUM(Z50:Z55)</f>
        <v>0</v>
      </c>
      <c r="AA56" s="100">
        <f>SUM(AA34:AA49)</f>
        <v>0</v>
      </c>
      <c r="AB56" s="443">
        <f>SUM(AB50:AB55)</f>
        <v>0</v>
      </c>
      <c r="AC56" s="100">
        <f>SUM(AC34:AC49)</f>
        <v>0</v>
      </c>
      <c r="AD56" s="443">
        <f>SUM(AD50:AD55)</f>
        <v>0</v>
      </c>
      <c r="AE56" s="100">
        <f>SUM(AE34:AE49)</f>
        <v>0</v>
      </c>
      <c r="AF56" s="443">
        <f>SUM(AF50:AF55)</f>
        <v>0</v>
      </c>
      <c r="AG56" s="100">
        <f>SUM(AG34:AG49)</f>
        <v>0</v>
      </c>
      <c r="AH56" s="443">
        <f>SUM(AH50:AH55)</f>
        <v>0</v>
      </c>
      <c r="AI56" s="100">
        <f>SUM(AI34:AI49)</f>
        <v>0</v>
      </c>
      <c r="AJ56" s="443">
        <f>SUM(AJ50:AJ55)</f>
        <v>0</v>
      </c>
      <c r="AK56" s="100">
        <f>SUM(AK34:AK49)</f>
        <v>0</v>
      </c>
      <c r="AL56" s="443">
        <f>SUM(AL50:AL55)</f>
        <v>0</v>
      </c>
      <c r="AM56" s="100">
        <f>SUM(AM34:AM49)</f>
        <v>0</v>
      </c>
      <c r="AN56" s="443">
        <f>SUM(AN50:AN55)</f>
        <v>0</v>
      </c>
      <c r="AO56" s="100">
        <f>SUM(AO34:AO49)</f>
        <v>0</v>
      </c>
      <c r="AP56" s="443">
        <f>SUM(AP50:AP55)</f>
        <v>0</v>
      </c>
      <c r="AQ56" s="100">
        <f>SUM(AQ34:AQ49)</f>
        <v>0</v>
      </c>
      <c r="AR56" s="443">
        <f>SUM(AR50:AR55)</f>
        <v>0</v>
      </c>
      <c r="AS56" s="100">
        <f>SUM(AS34:AS49)</f>
        <v>0</v>
      </c>
      <c r="AT56" s="443">
        <f>SUM(AT50:AT55)</f>
        <v>0</v>
      </c>
      <c r="AU56" s="100">
        <f>SUM(AU34:AU49)</f>
        <v>0</v>
      </c>
      <c r="AV56" s="443">
        <f>SUM(AV50:AV55)</f>
        <v>0</v>
      </c>
      <c r="AW56" s="100">
        <f>SUM(AW34:AW49)</f>
        <v>0</v>
      </c>
      <c r="AX56" s="443">
        <f>SUM(AX50:AX55)</f>
        <v>0</v>
      </c>
      <c r="AY56" s="100">
        <f>SUM(AY34:AY49)</f>
        <v>0</v>
      </c>
      <c r="AZ56" s="443">
        <f>SUM(AZ50:AZ55)</f>
        <v>0</v>
      </c>
      <c r="BA56" s="100">
        <f>SUM(BA34:BA49)</f>
        <v>0</v>
      </c>
      <c r="BB56" s="443">
        <f>SUM(BB50:BB55)</f>
        <v>0</v>
      </c>
      <c r="BC56" s="100">
        <f>SUM(BC34:BC49)</f>
        <v>0</v>
      </c>
      <c r="BD56" s="443">
        <f>SUM(BD50:BD55)</f>
        <v>0</v>
      </c>
      <c r="BE56" s="100">
        <f>SUM(BE34:BE49)</f>
        <v>0</v>
      </c>
      <c r="BF56" s="443">
        <f>SUM(BF50:BF55)</f>
        <v>0</v>
      </c>
      <c r="BG56" s="100">
        <f>SUM(BG34:BG49)</f>
        <v>0</v>
      </c>
      <c r="BH56" s="443">
        <f>SUM(BH50:BH55)</f>
        <v>0</v>
      </c>
      <c r="BI56" s="163"/>
      <c r="BJ56" s="67"/>
      <c r="BK56" s="142"/>
      <c r="BL56" s="100">
        <f>SUM(BL34:BL49)</f>
        <v>0</v>
      </c>
      <c r="BM56" s="443">
        <f>SUM(BM50:BM55)</f>
        <v>0</v>
      </c>
      <c r="BN56" s="100">
        <f>SUM(BN34:BN49)</f>
        <v>0</v>
      </c>
      <c r="BO56" s="443">
        <f>SUM(BO50:BO55)</f>
        <v>0</v>
      </c>
      <c r="BP56" s="100">
        <f>SUM(BP34:BP49)</f>
        <v>0</v>
      </c>
      <c r="BQ56" s="443">
        <f>SUM(BQ50:BQ55)</f>
        <v>0</v>
      </c>
      <c r="BR56" s="100">
        <f>SUM(BR34:BR49)</f>
        <v>0</v>
      </c>
      <c r="BS56" s="443">
        <f>SUM(BS50:BS55)</f>
        <v>0</v>
      </c>
      <c r="BT56" s="100">
        <f>SUM(BT34:BT49)</f>
        <v>0</v>
      </c>
      <c r="BU56" s="443">
        <f>SUM(BU50:BU55)</f>
        <v>0</v>
      </c>
      <c r="BV56" s="100">
        <f>SUM(BV34:BV49)</f>
        <v>0</v>
      </c>
      <c r="BW56" s="443">
        <f>SUM(BW50:BW55)</f>
        <v>0</v>
      </c>
      <c r="BX56" s="100">
        <f>SUM(BX34:BX49)</f>
        <v>0</v>
      </c>
      <c r="BY56" s="443">
        <f>SUM(BY50:BY55)</f>
        <v>0</v>
      </c>
      <c r="BZ56" s="100">
        <f>SUM(BZ34:BZ49)</f>
        <v>0</v>
      </c>
      <c r="CA56" s="443">
        <f>SUM(CA50:CA55)</f>
        <v>0</v>
      </c>
      <c r="CB56" s="100">
        <f>SUM(CB34:CB49)</f>
        <v>0</v>
      </c>
      <c r="CC56" s="443">
        <f>SUM(CC50:CC55)</f>
        <v>0</v>
      </c>
      <c r="CD56" s="100">
        <f>SUM(CD34:CD49)</f>
        <v>0</v>
      </c>
      <c r="CE56" s="443">
        <f>SUM(CE50:CE55)</f>
        <v>0</v>
      </c>
      <c r="CF56" s="100">
        <f>SUM(CF34:CF49)</f>
        <v>0</v>
      </c>
      <c r="CG56" s="443">
        <f>SUM(CG50:CG55)</f>
        <v>0</v>
      </c>
      <c r="CH56" s="100">
        <f>SUM(CH34:CH49)</f>
        <v>0</v>
      </c>
      <c r="CI56" s="443">
        <f>SUM(CI50:CI55)</f>
        <v>0</v>
      </c>
      <c r="CJ56" s="100">
        <f>SUM(CJ34:CJ49)</f>
        <v>0</v>
      </c>
      <c r="CK56" s="443">
        <f>SUM(CK50:CK55)</f>
        <v>0</v>
      </c>
      <c r="CL56" s="100">
        <f>SUM(CL34:CL49)</f>
        <v>0</v>
      </c>
      <c r="CM56" s="443">
        <f>SUM(CM50:CM55)</f>
        <v>0</v>
      </c>
      <c r="CN56" s="100">
        <f>SUM(CN34:CN49)</f>
        <v>0</v>
      </c>
      <c r="CO56" s="443">
        <f>SUM(CO50:CO55)</f>
        <v>0</v>
      </c>
      <c r="CP56" s="100">
        <f>SUM(CP34:CP49)</f>
        <v>0</v>
      </c>
      <c r="CQ56" s="443">
        <f>SUM(CQ50:CQ55)</f>
        <v>0</v>
      </c>
      <c r="CR56" s="100">
        <f>SUM(CR34:CR49)</f>
        <v>0</v>
      </c>
      <c r="CS56" s="443">
        <f>SUM(CS50:CS55)</f>
        <v>0</v>
      </c>
      <c r="CT56" s="100">
        <f>SUM(CT34:CT49)</f>
        <v>0</v>
      </c>
      <c r="CU56" s="443">
        <f>SUM(CU50:CU55)</f>
        <v>0</v>
      </c>
      <c r="CV56" s="100">
        <f>SUM(CV34:CV49)</f>
        <v>0</v>
      </c>
      <c r="CW56" s="443">
        <f>SUM(CW50:CW55)</f>
        <v>0</v>
      </c>
      <c r="CX56" s="100">
        <f>SUM(CX34:CX49)</f>
        <v>0</v>
      </c>
      <c r="CY56" s="443">
        <f>SUM(CY50:CY55)</f>
        <v>0</v>
      </c>
      <c r="CZ56" s="100">
        <f>SUM(CZ34:CZ49)</f>
        <v>0</v>
      </c>
      <c r="DA56" s="443">
        <f>SUM(DA50:DA55)</f>
        <v>0</v>
      </c>
      <c r="DB56" s="100">
        <f>SUM(DB34:DB49)</f>
        <v>0</v>
      </c>
      <c r="DC56" s="443">
        <f>SUM(DC50:DC55)</f>
        <v>0</v>
      </c>
      <c r="DD56" s="100">
        <f>SUM(DD34:DD49)</f>
        <v>0</v>
      </c>
      <c r="DE56" s="443">
        <f>SUM(DE50:DE55)</f>
        <v>0</v>
      </c>
      <c r="DF56" s="100">
        <f>SUM(DF34:DF49)</f>
        <v>0</v>
      </c>
      <c r="DG56" s="443">
        <f>SUM(DG50:DG55)</f>
        <v>0</v>
      </c>
      <c r="DH56" s="100">
        <f>SUM(DH34:DH49)</f>
        <v>0</v>
      </c>
      <c r="DI56" s="443">
        <f>SUM(DI50:DI55)</f>
        <v>0</v>
      </c>
      <c r="DJ56" s="100">
        <f>SUM(DJ34:DJ49)</f>
        <v>0</v>
      </c>
      <c r="DK56" s="443">
        <f>SUM(DK50:DK55)</f>
        <v>0</v>
      </c>
      <c r="DL56" s="100">
        <f>SUM(DL34:DL49)</f>
        <v>0</v>
      </c>
      <c r="DM56" s="443">
        <f>SUM(DM50:DM55)</f>
        <v>0</v>
      </c>
      <c r="DN56" s="100">
        <f>SUM(DN34:DN49)</f>
        <v>0</v>
      </c>
      <c r="DO56" s="443">
        <f>SUM(DO50:DO55)</f>
        <v>0</v>
      </c>
      <c r="DP56" s="100">
        <f>SUM(DP34:DP49)</f>
        <v>0</v>
      </c>
      <c r="DQ56" s="443">
        <f>SUM(DQ50:DQ55)</f>
        <v>0</v>
      </c>
      <c r="DR56" s="100">
        <f>SUM(DR34:DR49)</f>
        <v>0</v>
      </c>
      <c r="DS56" s="443">
        <f>SUM(DS50:DS55)</f>
        <v>0</v>
      </c>
      <c r="DT56" s="100">
        <f>SUM(DT34:DT49)</f>
        <v>0</v>
      </c>
      <c r="DU56" s="443">
        <f>SUM(DU50:DU55)</f>
        <v>0</v>
      </c>
      <c r="DV56" s="100">
        <f>SUM(DV34:DV49)</f>
        <v>0</v>
      </c>
      <c r="DW56" s="443">
        <f>SUM(DW50:DW55)</f>
        <v>0</v>
      </c>
      <c r="DX56" s="100">
        <f>SUM(DX34:DX49)</f>
        <v>0</v>
      </c>
      <c r="DY56" s="443">
        <f>SUM(DY50:DY55)</f>
        <v>0</v>
      </c>
      <c r="DZ56" s="100">
        <f>SUM(DZ34:DZ49)</f>
        <v>0</v>
      </c>
      <c r="EA56" s="443">
        <f>SUM(EA50:EA55)</f>
        <v>0</v>
      </c>
      <c r="EB56" s="100">
        <f>SUM(EB34:EB49)</f>
        <v>0</v>
      </c>
      <c r="EC56" s="443">
        <f>SUM(EC50:EC55)</f>
        <v>0</v>
      </c>
      <c r="ED56" s="100">
        <f>SUM(ED34:ED49)</f>
        <v>0</v>
      </c>
      <c r="EE56" s="443">
        <f>SUM(EE50:EE55)</f>
        <v>0</v>
      </c>
      <c r="EF56" s="100">
        <f>SUM(EF34:EF49)</f>
        <v>0</v>
      </c>
      <c r="EG56" s="443">
        <f>SUM(EG50:EG55)</f>
        <v>0</v>
      </c>
      <c r="EH56" s="100">
        <f>SUM(EH34:EH49)</f>
        <v>0</v>
      </c>
      <c r="EI56" s="443">
        <f>SUM(EI50:EI55)</f>
        <v>0</v>
      </c>
      <c r="EJ56" s="100">
        <f>SUM(EJ34:EJ49)</f>
        <v>0</v>
      </c>
      <c r="EK56" s="443">
        <f>SUM(EK50:EK55)</f>
        <v>0</v>
      </c>
      <c r="EL56" s="100">
        <f>SUM(EL34:EL49)</f>
        <v>0</v>
      </c>
      <c r="EM56" s="443">
        <f>SUM(EM50:EM55)</f>
        <v>0</v>
      </c>
      <c r="EN56" s="100">
        <f>SUM(EN34:EN49)</f>
        <v>0</v>
      </c>
      <c r="EO56" s="443">
        <f>SUM(EO50:EO55)</f>
        <v>0</v>
      </c>
      <c r="EP56" s="100">
        <f>SUM(EP34:EP49)</f>
        <v>0</v>
      </c>
      <c r="EQ56" s="443">
        <f>SUM(EQ50:EQ55)</f>
        <v>0</v>
      </c>
      <c r="ER56" s="100">
        <f>SUM(ER34:ER49)</f>
        <v>0</v>
      </c>
      <c r="ES56" s="443">
        <f>SUM(ES50:ES55)</f>
        <v>0</v>
      </c>
      <c r="ET56" s="100">
        <f>SUM(ET34:ET49)</f>
        <v>0</v>
      </c>
      <c r="EU56" s="443">
        <f>SUM(EU50:EU55)</f>
        <v>0</v>
      </c>
      <c r="EV56" s="100">
        <f>SUM(EV34:EV49)</f>
        <v>0</v>
      </c>
      <c r="EW56" s="443">
        <f>SUM(EW50:EW55)</f>
        <v>0</v>
      </c>
      <c r="EX56" s="100">
        <f>SUM(EX34:EX49)</f>
        <v>0</v>
      </c>
      <c r="EY56" s="443">
        <f>SUM(EY50:EY55)</f>
        <v>0</v>
      </c>
      <c r="EZ56" s="100">
        <f>SUM(EZ34:EZ49)</f>
        <v>0</v>
      </c>
      <c r="FA56" s="443">
        <f>SUM(FA50:FA55)</f>
        <v>0</v>
      </c>
      <c r="FB56" s="100">
        <f>SUM(FB34:FB49)</f>
        <v>0</v>
      </c>
      <c r="FC56" s="443">
        <f>SUM(FC50:FC55)</f>
        <v>0</v>
      </c>
      <c r="FD56" s="100">
        <f>SUM(FD34:FD49)</f>
        <v>0</v>
      </c>
      <c r="FE56" s="443">
        <f>SUM(FE50:FE55)</f>
        <v>0</v>
      </c>
      <c r="FF56" s="100">
        <f>SUM(FF34:FF49)</f>
        <v>0</v>
      </c>
      <c r="FG56" s="443">
        <f>SUM(FG50:FG55)</f>
        <v>0</v>
      </c>
      <c r="FH56" s="100">
        <f>SUM(FH34:FH49)</f>
        <v>0</v>
      </c>
      <c r="FI56" s="443">
        <f>SUM(FI50:FI55)</f>
        <v>0</v>
      </c>
      <c r="FJ56" s="100">
        <f>SUM(FJ34:FJ49)</f>
        <v>0</v>
      </c>
      <c r="FK56" s="443">
        <f>SUM(FK50:FK55)</f>
        <v>0</v>
      </c>
      <c r="FL56" s="100">
        <f>SUM(FL34:FL49)</f>
        <v>0</v>
      </c>
      <c r="FM56" s="443">
        <f>SUM(FM50:FM55)</f>
        <v>0</v>
      </c>
      <c r="FN56" s="100">
        <f>SUM(FN34:FN49)</f>
        <v>0</v>
      </c>
      <c r="FO56" s="443">
        <f>SUM(FO50:FO55)</f>
        <v>0</v>
      </c>
      <c r="FP56" s="100">
        <f>SUM(FP34:FP49)</f>
        <v>0</v>
      </c>
      <c r="FQ56" s="443">
        <f>SUM(FQ50:FQ55)</f>
        <v>0</v>
      </c>
      <c r="FR56" s="100">
        <f>SUM(FR34:FR49)</f>
        <v>0</v>
      </c>
      <c r="FS56" s="443">
        <f>SUM(FS50:FS55)</f>
        <v>0</v>
      </c>
      <c r="FT56" s="100">
        <f>SUM(FT34:FT49)</f>
        <v>0</v>
      </c>
      <c r="FU56" s="443">
        <f>SUM(FU50:FU55)</f>
        <v>0</v>
      </c>
      <c r="FV56" s="100">
        <f>SUM(FV34:FV49)</f>
        <v>0</v>
      </c>
      <c r="FW56" s="443">
        <f>SUM(FW50:FW55)</f>
        <v>0</v>
      </c>
      <c r="FX56" s="100">
        <f>SUM(FX34:FX49)</f>
        <v>0</v>
      </c>
      <c r="FY56" s="443">
        <f>SUM(FY50:FY55)</f>
        <v>0</v>
      </c>
      <c r="FZ56" s="100">
        <f>SUM(FZ34:FZ49)</f>
        <v>0</v>
      </c>
      <c r="GA56" s="443">
        <f>SUM(GA50:GA55)</f>
        <v>0</v>
      </c>
      <c r="GB56" s="78"/>
      <c r="GC56" s="207">
        <f aca="true" t="shared" si="46" ref="GC56:GC62">SUM(C56:GB56)</f>
        <v>0</v>
      </c>
      <c r="GD56" s="142"/>
    </row>
    <row r="57" spans="2:186" ht="30" hidden="1">
      <c r="B57" s="52"/>
      <c r="C57" s="203" t="s">
        <v>88</v>
      </c>
      <c r="D57" s="99">
        <f aca="true" t="shared" si="47" ref="D57:D62">(E26/128)</f>
        <v>0</v>
      </c>
      <c r="E57" s="67"/>
      <c r="F57" s="101"/>
      <c r="G57" s="400">
        <f>G6*(G26/128)</f>
        <v>0</v>
      </c>
      <c r="H57" s="407"/>
      <c r="I57" s="400">
        <f>I6*(I26/128)</f>
        <v>0</v>
      </c>
      <c r="J57" s="407"/>
      <c r="K57" s="400">
        <f>K6*(K26/128)</f>
        <v>0</v>
      </c>
      <c r="L57" s="407"/>
      <c r="M57" s="400">
        <f>M6*(M26/128)</f>
        <v>0</v>
      </c>
      <c r="N57" s="407"/>
      <c r="O57" s="400">
        <f>O6*(O26/128)</f>
        <v>0</v>
      </c>
      <c r="P57" s="407"/>
      <c r="Q57" s="400">
        <f>Q6*(Q26/128)</f>
        <v>0</v>
      </c>
      <c r="R57" s="407"/>
      <c r="S57" s="400">
        <f>S6*(S26/128)</f>
        <v>0</v>
      </c>
      <c r="T57" s="407"/>
      <c r="U57" s="400">
        <f>U6*(U26/128)</f>
        <v>0</v>
      </c>
      <c r="V57" s="407"/>
      <c r="W57" s="400">
        <f>W6*(W26/128)</f>
        <v>0</v>
      </c>
      <c r="X57" s="407"/>
      <c r="Y57" s="400">
        <f>Y6*(Y26/128)</f>
        <v>0</v>
      </c>
      <c r="Z57" s="407"/>
      <c r="AA57" s="400">
        <f>AA6*(AA26/128)</f>
        <v>0</v>
      </c>
      <c r="AB57" s="407"/>
      <c r="AC57" s="400">
        <f>AC6*(AC26/128)</f>
        <v>0</v>
      </c>
      <c r="AD57" s="407"/>
      <c r="AE57" s="400">
        <f>AE6*(AE26/128)</f>
        <v>0</v>
      </c>
      <c r="AF57" s="407"/>
      <c r="AG57" s="400">
        <f>AG6*(AG26/128)</f>
        <v>0</v>
      </c>
      <c r="AH57" s="398"/>
      <c r="AI57" s="400">
        <f>AI6*(AI26/128)</f>
        <v>0</v>
      </c>
      <c r="AJ57" s="78"/>
      <c r="AK57" s="400">
        <f>AK6*(AK26/128)</f>
        <v>0</v>
      </c>
      <c r="AL57" s="78"/>
      <c r="AM57" s="400">
        <f>AM6*(AM26/128)</f>
        <v>0</v>
      </c>
      <c r="AN57" s="78"/>
      <c r="AO57" s="400">
        <f>AO6*(AO26/128)</f>
        <v>0</v>
      </c>
      <c r="AP57" s="78"/>
      <c r="AQ57" s="400">
        <f>AQ6*(AQ26/128)</f>
        <v>0</v>
      </c>
      <c r="AR57" s="78"/>
      <c r="AS57" s="400">
        <f>AS6*(AS26/128)</f>
        <v>0</v>
      </c>
      <c r="AT57" s="78"/>
      <c r="AU57" s="400">
        <f>AU6*(AU26/128)</f>
        <v>0</v>
      </c>
      <c r="AV57" s="78"/>
      <c r="AW57" s="400">
        <f>AW6*(AW26/128)</f>
        <v>0</v>
      </c>
      <c r="AX57" s="78"/>
      <c r="AY57" s="400">
        <f>AY6*(AY26/128)</f>
        <v>0</v>
      </c>
      <c r="AZ57" s="78"/>
      <c r="BA57" s="400">
        <f>BA6*(BA26/128)</f>
        <v>0</v>
      </c>
      <c r="BB57" s="78"/>
      <c r="BC57" s="400">
        <f>BC6*(BC26/128)</f>
        <v>0</v>
      </c>
      <c r="BD57" s="78"/>
      <c r="BE57" s="400">
        <f>BE6*(BE26/128)</f>
        <v>0</v>
      </c>
      <c r="BF57" s="78"/>
      <c r="BG57" s="400">
        <f>BG6*(BG26/128)</f>
        <v>0</v>
      </c>
      <c r="BH57" s="78"/>
      <c r="BI57" s="163"/>
      <c r="BJ57" s="67"/>
      <c r="BK57" s="78"/>
      <c r="BL57" s="400">
        <f>BL6*(BL26/128)</f>
        <v>0</v>
      </c>
      <c r="BM57" s="407"/>
      <c r="BN57" s="400">
        <f>BN6*(BN26/128)</f>
        <v>0</v>
      </c>
      <c r="BO57" s="407"/>
      <c r="BP57" s="400">
        <f>BP6*(BP26/128)</f>
        <v>0</v>
      </c>
      <c r="BQ57" s="407"/>
      <c r="BR57" s="400">
        <f>BR6*(BR26/128)</f>
        <v>0</v>
      </c>
      <c r="BS57" s="407"/>
      <c r="BT57" s="400">
        <f>BT6*(BT26/128)</f>
        <v>0</v>
      </c>
      <c r="BU57" s="407"/>
      <c r="BV57" s="400">
        <f>BV6*(BV26/128)</f>
        <v>0</v>
      </c>
      <c r="BW57" s="407"/>
      <c r="BX57" s="400">
        <f>BX6*(BX26/128)</f>
        <v>0</v>
      </c>
      <c r="BY57" s="407"/>
      <c r="BZ57" s="400">
        <f>BZ6*(BZ26/128)</f>
        <v>0</v>
      </c>
      <c r="CA57" s="407"/>
      <c r="CB57" s="400">
        <f>CB6*(CB26/128)</f>
        <v>0</v>
      </c>
      <c r="CC57" s="407"/>
      <c r="CD57" s="400">
        <f>CD6*(CD26/128)</f>
        <v>0</v>
      </c>
      <c r="CE57" s="407"/>
      <c r="CF57" s="400">
        <f>CF6*(CF26/128)</f>
        <v>0</v>
      </c>
      <c r="CG57" s="407"/>
      <c r="CH57" s="400">
        <f>CH6*(CH26/128)</f>
        <v>0</v>
      </c>
      <c r="CI57" s="407"/>
      <c r="CJ57" s="400">
        <f>CJ6*(CJ26/128)</f>
        <v>0</v>
      </c>
      <c r="CK57" s="394"/>
      <c r="CL57" s="400">
        <f>CL6*(CL26/128)</f>
        <v>0</v>
      </c>
      <c r="CM57" s="398"/>
      <c r="CN57" s="400">
        <f>CN6*(CN26/128)</f>
        <v>0</v>
      </c>
      <c r="CO57" s="407"/>
      <c r="CP57" s="400">
        <f>CP6*(CP26/128)</f>
        <v>0</v>
      </c>
      <c r="CQ57" s="407"/>
      <c r="CR57" s="400">
        <f>CR6*(CR26/128)</f>
        <v>0</v>
      </c>
      <c r="CS57" s="407"/>
      <c r="CT57" s="400">
        <f>CT6*(CT26/128)</f>
        <v>0</v>
      </c>
      <c r="CU57" s="407"/>
      <c r="CV57" s="400">
        <f>CV6*(CV26/128)</f>
        <v>0</v>
      </c>
      <c r="CW57" s="407"/>
      <c r="CX57" s="400">
        <f>CX6*(CX26/128)</f>
        <v>0</v>
      </c>
      <c r="CY57" s="407"/>
      <c r="CZ57" s="400">
        <f>CZ6*(CZ26/128)</f>
        <v>0</v>
      </c>
      <c r="DA57" s="407"/>
      <c r="DB57" s="400">
        <f>DB6*(DB26/128)</f>
        <v>0</v>
      </c>
      <c r="DC57" s="407"/>
      <c r="DD57" s="400">
        <f>DD6*(DD26/128)</f>
        <v>0</v>
      </c>
      <c r="DE57" s="407"/>
      <c r="DF57" s="400">
        <f>DF6*(DF26/128)</f>
        <v>0</v>
      </c>
      <c r="DG57" s="407"/>
      <c r="DH57" s="400">
        <f>DH6*(DH26/128)</f>
        <v>0</v>
      </c>
      <c r="DI57" s="407"/>
      <c r="DJ57" s="400">
        <f>DJ6*(DJ26/128)</f>
        <v>0</v>
      </c>
      <c r="DK57" s="407"/>
      <c r="DL57" s="400">
        <f>DL6*(DL26/128)</f>
        <v>0</v>
      </c>
      <c r="DM57" s="407"/>
      <c r="DN57" s="400">
        <f>DN6*(DN26/128)</f>
        <v>0</v>
      </c>
      <c r="DO57" s="407"/>
      <c r="DP57" s="400">
        <f>DP6*(DP26/128)</f>
        <v>0</v>
      </c>
      <c r="DQ57" s="407"/>
      <c r="DR57" s="400">
        <f>DR6*(DR26/128)</f>
        <v>0</v>
      </c>
      <c r="DS57" s="398"/>
      <c r="DT57" s="400">
        <f>DT6*(DT26/128)</f>
        <v>0</v>
      </c>
      <c r="DU57" s="78"/>
      <c r="DV57" s="400">
        <f>DV6*(DV26/128)</f>
        <v>0</v>
      </c>
      <c r="DW57" s="78"/>
      <c r="DX57" s="400">
        <f>DX6*(DX26/128)</f>
        <v>0</v>
      </c>
      <c r="DY57" s="78"/>
      <c r="DZ57" s="400">
        <f>DZ6*(DZ26/128)</f>
        <v>0</v>
      </c>
      <c r="EA57" s="78"/>
      <c r="EB57" s="400">
        <f>EB6*(EB26/128)</f>
        <v>0</v>
      </c>
      <c r="EC57" s="78"/>
      <c r="ED57" s="400">
        <f>ED6*(ED26/128)</f>
        <v>0</v>
      </c>
      <c r="EE57" s="78"/>
      <c r="EF57" s="400">
        <f>EF6*(EF26/128)</f>
        <v>0</v>
      </c>
      <c r="EG57" s="78"/>
      <c r="EH57" s="400">
        <f>EH6*(EH26/128)</f>
        <v>0</v>
      </c>
      <c r="EI57" s="78"/>
      <c r="EJ57" s="400">
        <f>EJ6*(EJ26/128)</f>
        <v>0</v>
      </c>
      <c r="EK57" s="78"/>
      <c r="EL57" s="400">
        <f>EL6*(EL26/128)</f>
        <v>0</v>
      </c>
      <c r="EM57" s="78"/>
      <c r="EN57" s="400">
        <f>EN6*(EN26/128)</f>
        <v>0</v>
      </c>
      <c r="EO57" s="78"/>
      <c r="EP57" s="400">
        <f>EP6*(EP26/128)</f>
        <v>0</v>
      </c>
      <c r="EQ57" s="78"/>
      <c r="ER57" s="400">
        <f>ER6*(ER26/128)</f>
        <v>0</v>
      </c>
      <c r="ES57" s="78"/>
      <c r="ET57" s="400">
        <f>ET6*(ET26/128)</f>
        <v>0</v>
      </c>
      <c r="EU57" s="78"/>
      <c r="EV57" s="400">
        <f>EV6*(EV26/128)</f>
        <v>0</v>
      </c>
      <c r="EW57" s="78"/>
      <c r="EX57" s="400">
        <f>EX6*(EX26/128)</f>
        <v>0</v>
      </c>
      <c r="EY57" s="78"/>
      <c r="EZ57" s="400">
        <f>EZ6*(EZ26/128)</f>
        <v>0</v>
      </c>
      <c r="FA57" s="78"/>
      <c r="FB57" s="400">
        <f>FB6*(FB26/128)</f>
        <v>0</v>
      </c>
      <c r="FC57" s="78"/>
      <c r="FD57" s="400">
        <f>FD6*(FD26/128)</f>
        <v>0</v>
      </c>
      <c r="FE57" s="78"/>
      <c r="FF57" s="400">
        <f>FF6*(FF26/128)</f>
        <v>0</v>
      </c>
      <c r="FG57" s="78"/>
      <c r="FH57" s="400">
        <f>FH6*(FH26/128)</f>
        <v>0</v>
      </c>
      <c r="FI57" s="78"/>
      <c r="FJ57" s="400">
        <f>FJ6*(FJ26/128)</f>
        <v>0</v>
      </c>
      <c r="FK57" s="78"/>
      <c r="FL57" s="400">
        <f>FL6*(FL26/128)</f>
        <v>0</v>
      </c>
      <c r="FM57" s="78"/>
      <c r="FN57" s="400">
        <f>FN6*(FN26/128)</f>
        <v>0</v>
      </c>
      <c r="FO57" s="78"/>
      <c r="FP57" s="400">
        <f>FP6*(FP26/128)</f>
        <v>0</v>
      </c>
      <c r="FQ57" s="78"/>
      <c r="FR57" s="400">
        <f>FR6*(FR26/128)</f>
        <v>0</v>
      </c>
      <c r="FS57" s="78"/>
      <c r="FT57" s="400">
        <f>FT6*(FT26/128)</f>
        <v>0</v>
      </c>
      <c r="FU57" s="78"/>
      <c r="FV57" s="400">
        <f>FV6*(FV26/128)</f>
        <v>0</v>
      </c>
      <c r="FW57" s="78"/>
      <c r="FX57" s="400">
        <f>FX6*(FX26/128)</f>
        <v>0</v>
      </c>
      <c r="FY57" s="78"/>
      <c r="FZ57" s="400">
        <f>FZ6*(FZ26/128)</f>
        <v>0</v>
      </c>
      <c r="GA57" s="78"/>
      <c r="GB57" s="78"/>
      <c r="GC57" s="206">
        <f t="shared" si="46"/>
        <v>0</v>
      </c>
      <c r="GD57" s="142"/>
    </row>
    <row r="58" spans="2:186" ht="12.75" hidden="1">
      <c r="B58" s="51"/>
      <c r="C58" s="51"/>
      <c r="D58" s="99">
        <f t="shared" si="47"/>
        <v>0</v>
      </c>
      <c r="E58" s="51"/>
      <c r="F58" s="101"/>
      <c r="G58" s="401">
        <f>G6*(G27/128)</f>
        <v>0</v>
      </c>
      <c r="H58" s="143"/>
      <c r="I58" s="401">
        <f>I6*(I27/128)</f>
        <v>0</v>
      </c>
      <c r="J58" s="143"/>
      <c r="K58" s="401">
        <f>K6*(K27/128)</f>
        <v>0</v>
      </c>
      <c r="L58" s="143"/>
      <c r="M58" s="401">
        <f>M6*(M27/128)</f>
        <v>0</v>
      </c>
      <c r="N58" s="143"/>
      <c r="O58" s="401">
        <f>O6*(O27/128)</f>
        <v>0</v>
      </c>
      <c r="P58" s="143"/>
      <c r="Q58" s="401">
        <f>Q6*(Q27/128)</f>
        <v>0</v>
      </c>
      <c r="R58" s="143"/>
      <c r="S58" s="401">
        <f>S6*(S27/128)</f>
        <v>0</v>
      </c>
      <c r="T58" s="143"/>
      <c r="U58" s="401">
        <f>U6*(U27/128)</f>
        <v>0</v>
      </c>
      <c r="V58" s="143"/>
      <c r="W58" s="401">
        <f>W6*(W27/128)</f>
        <v>0</v>
      </c>
      <c r="X58" s="143"/>
      <c r="Y58" s="401">
        <f>Y6*(Y27/128)</f>
        <v>0</v>
      </c>
      <c r="Z58" s="143"/>
      <c r="AA58" s="401">
        <f>AA6*(AA27/128)</f>
        <v>0</v>
      </c>
      <c r="AB58" s="143"/>
      <c r="AC58" s="401">
        <f>AC6*(AC27/128)</f>
        <v>0</v>
      </c>
      <c r="AD58" s="143"/>
      <c r="AE58" s="401">
        <f>AE6*(AE27/128)</f>
        <v>0</v>
      </c>
      <c r="AF58" s="143"/>
      <c r="AG58" s="401">
        <f>AG6*(AG27/128)</f>
        <v>0</v>
      </c>
      <c r="AH58" s="402"/>
      <c r="AI58" s="401">
        <f>AI6*(AI27/128)</f>
        <v>0</v>
      </c>
      <c r="AJ58" s="101"/>
      <c r="AK58" s="401">
        <f>AK6*(AK27/128)</f>
        <v>0</v>
      </c>
      <c r="AL58" s="101"/>
      <c r="AM58" s="401">
        <f>AM6*(AM27/128)</f>
        <v>0</v>
      </c>
      <c r="AN58" s="101"/>
      <c r="AO58" s="401">
        <f>AO6*(AO27/128)</f>
        <v>0</v>
      </c>
      <c r="AP58" s="101"/>
      <c r="AQ58" s="401">
        <f>AQ6*(AQ27/128)</f>
        <v>0</v>
      </c>
      <c r="AR58" s="101"/>
      <c r="AS58" s="401">
        <f>AS6*(AS27/128)</f>
        <v>0</v>
      </c>
      <c r="AT58" s="101"/>
      <c r="AU58" s="401">
        <f>AU6*(AU27/128)</f>
        <v>0</v>
      </c>
      <c r="AV58" s="101"/>
      <c r="AW58" s="401">
        <f>AW6*(AW27/128)</f>
        <v>0</v>
      </c>
      <c r="AX58" s="101"/>
      <c r="AY58" s="401">
        <f>AY6*(AY27/128)</f>
        <v>0</v>
      </c>
      <c r="AZ58" s="101"/>
      <c r="BA58" s="401">
        <f>BA6*(BA27/128)</f>
        <v>0</v>
      </c>
      <c r="BB58" s="101"/>
      <c r="BC58" s="401">
        <f>BC6*(BC27/128)</f>
        <v>0</v>
      </c>
      <c r="BD58" s="101"/>
      <c r="BE58" s="401">
        <f>BE6*(BE27/128)</f>
        <v>0</v>
      </c>
      <c r="BF58" s="101"/>
      <c r="BG58" s="401">
        <f>BG6*(BG27/128)</f>
        <v>0</v>
      </c>
      <c r="BH58" s="101"/>
      <c r="BI58" s="5"/>
      <c r="BJ58" s="51"/>
      <c r="BK58" s="101"/>
      <c r="BL58" s="401">
        <f>BL6*(BL27/128)</f>
        <v>0</v>
      </c>
      <c r="BM58" s="143"/>
      <c r="BN58" s="401">
        <f>BN6*(BN27/128)</f>
        <v>0</v>
      </c>
      <c r="BO58" s="143"/>
      <c r="BP58" s="401">
        <f>BP6*(BP27/128)</f>
        <v>0</v>
      </c>
      <c r="BQ58" s="143"/>
      <c r="BR58" s="401">
        <f>BR6*(BR27/128)</f>
        <v>0</v>
      </c>
      <c r="BS58" s="143"/>
      <c r="BT58" s="401">
        <f>BT6*(BT27/128)</f>
        <v>0</v>
      </c>
      <c r="BU58" s="143"/>
      <c r="BV58" s="401">
        <f>BV6*(BV27/128)</f>
        <v>0</v>
      </c>
      <c r="BW58" s="143"/>
      <c r="BX58" s="401">
        <f>BX6*(BX27/128)</f>
        <v>0</v>
      </c>
      <c r="BY58" s="143"/>
      <c r="BZ58" s="401">
        <f>BZ6*(BZ27/128)</f>
        <v>0</v>
      </c>
      <c r="CA58" s="143"/>
      <c r="CB58" s="401">
        <f>CB6*(CB27/128)</f>
        <v>0</v>
      </c>
      <c r="CC58" s="143"/>
      <c r="CD58" s="401">
        <f>CD6*(CD27/128)</f>
        <v>0</v>
      </c>
      <c r="CE58" s="143"/>
      <c r="CF58" s="401">
        <f>CF6*(CF27/128)</f>
        <v>0</v>
      </c>
      <c r="CG58" s="143"/>
      <c r="CH58" s="401">
        <f>CH6*(CH27/128)</f>
        <v>0</v>
      </c>
      <c r="CI58" s="143"/>
      <c r="CJ58" s="401">
        <f>CJ6*(CJ27/128)</f>
        <v>0</v>
      </c>
      <c r="CK58" s="394"/>
      <c r="CL58" s="401">
        <f>CL6*(CL27/128)</f>
        <v>0</v>
      </c>
      <c r="CM58" s="402"/>
      <c r="CN58" s="401">
        <f>CN6*(CN27/128)</f>
        <v>0</v>
      </c>
      <c r="CO58" s="143"/>
      <c r="CP58" s="401">
        <f>CP6*(CP27/128)</f>
        <v>0</v>
      </c>
      <c r="CQ58" s="143"/>
      <c r="CR58" s="401">
        <f>CR6*(CR27/128)</f>
        <v>0</v>
      </c>
      <c r="CS58" s="143"/>
      <c r="CT58" s="401">
        <f>CT6*(CT27/128)</f>
        <v>0</v>
      </c>
      <c r="CU58" s="143"/>
      <c r="CV58" s="401">
        <f>CV6*(CV27/128)</f>
        <v>0</v>
      </c>
      <c r="CW58" s="143"/>
      <c r="CX58" s="401">
        <f>CX6*(CX27/128)</f>
        <v>0</v>
      </c>
      <c r="CY58" s="143"/>
      <c r="CZ58" s="401">
        <f>CZ6*(CZ27/128)</f>
        <v>0</v>
      </c>
      <c r="DA58" s="143"/>
      <c r="DB58" s="401">
        <f>DB6*(DB27/128)</f>
        <v>0</v>
      </c>
      <c r="DC58" s="143"/>
      <c r="DD58" s="401">
        <f>DD6*(DD27/128)</f>
        <v>0</v>
      </c>
      <c r="DE58" s="143"/>
      <c r="DF58" s="401">
        <f>DF6*(DF27/128)</f>
        <v>0</v>
      </c>
      <c r="DG58" s="143"/>
      <c r="DH58" s="401">
        <f>DH6*(DH27/128)</f>
        <v>0</v>
      </c>
      <c r="DI58" s="143"/>
      <c r="DJ58" s="401">
        <f>DJ6*(DJ27/128)</f>
        <v>0</v>
      </c>
      <c r="DK58" s="143"/>
      <c r="DL58" s="401">
        <f>DL6*(DL27/128)</f>
        <v>0</v>
      </c>
      <c r="DM58" s="143"/>
      <c r="DN58" s="401">
        <f>DN6*(DN27/128)</f>
        <v>0</v>
      </c>
      <c r="DO58" s="143"/>
      <c r="DP58" s="401">
        <f>DP6*(DP27/128)</f>
        <v>0</v>
      </c>
      <c r="DQ58" s="143"/>
      <c r="DR58" s="401">
        <f>DR6*(DR27/128)</f>
        <v>0</v>
      </c>
      <c r="DS58" s="402"/>
      <c r="DT58" s="401">
        <f>DT6*(DT27/128)</f>
        <v>0</v>
      </c>
      <c r="DU58" s="101"/>
      <c r="DV58" s="401">
        <f>DV6*(DV27/128)</f>
        <v>0</v>
      </c>
      <c r="DW58" s="101"/>
      <c r="DX58" s="401">
        <f>DX6*(DX27/128)</f>
        <v>0</v>
      </c>
      <c r="DY58" s="101"/>
      <c r="DZ58" s="401">
        <f>DZ6*(DZ27/128)</f>
        <v>0</v>
      </c>
      <c r="EA58" s="101"/>
      <c r="EB58" s="401">
        <f>EB6*(EB27/128)</f>
        <v>0</v>
      </c>
      <c r="EC58" s="101"/>
      <c r="ED58" s="401">
        <f>ED6*(ED27/128)</f>
        <v>0</v>
      </c>
      <c r="EE58" s="101"/>
      <c r="EF58" s="401">
        <f>EF6*(EF27/128)</f>
        <v>0</v>
      </c>
      <c r="EG58" s="101"/>
      <c r="EH58" s="401">
        <f>EH6*(EH27/128)</f>
        <v>0</v>
      </c>
      <c r="EI58" s="101"/>
      <c r="EJ58" s="401">
        <f>EJ6*(EJ27/128)</f>
        <v>0</v>
      </c>
      <c r="EK58" s="101"/>
      <c r="EL58" s="401">
        <f>EL6*(EL27/128)</f>
        <v>0</v>
      </c>
      <c r="EM58" s="101"/>
      <c r="EN58" s="401">
        <f>EN6*(EN27/128)</f>
        <v>0</v>
      </c>
      <c r="EO58" s="101"/>
      <c r="EP58" s="401">
        <f>EP6*(EP27/128)</f>
        <v>0</v>
      </c>
      <c r="EQ58" s="101"/>
      <c r="ER58" s="401">
        <f>ER6*(ER27/128)</f>
        <v>0</v>
      </c>
      <c r="ES58" s="101"/>
      <c r="ET58" s="401">
        <f>ET6*(ET27/128)</f>
        <v>0</v>
      </c>
      <c r="EU58" s="101"/>
      <c r="EV58" s="401">
        <f>EV6*(EV27/128)</f>
        <v>0</v>
      </c>
      <c r="EW58" s="101"/>
      <c r="EX58" s="401">
        <f>EX6*(EX27/128)</f>
        <v>0</v>
      </c>
      <c r="EY58" s="101"/>
      <c r="EZ58" s="401">
        <f>EZ6*(EZ27/128)</f>
        <v>0</v>
      </c>
      <c r="FA58" s="101"/>
      <c r="FB58" s="401">
        <f>FB6*(FB27/128)</f>
        <v>0</v>
      </c>
      <c r="FC58" s="101"/>
      <c r="FD58" s="401">
        <f>FD6*(FD27/128)</f>
        <v>0</v>
      </c>
      <c r="FE58" s="101"/>
      <c r="FF58" s="401">
        <f>FF6*(FF27/128)</f>
        <v>0</v>
      </c>
      <c r="FG58" s="101"/>
      <c r="FH58" s="401">
        <f>FH6*(FH27/128)</f>
        <v>0</v>
      </c>
      <c r="FI58" s="101"/>
      <c r="FJ58" s="401">
        <f>FJ6*(FJ27/128)</f>
        <v>0</v>
      </c>
      <c r="FK58" s="101"/>
      <c r="FL58" s="401">
        <f>FL6*(FL27/128)</f>
        <v>0</v>
      </c>
      <c r="FM58" s="101"/>
      <c r="FN58" s="401">
        <f>FN6*(FN27/128)</f>
        <v>0</v>
      </c>
      <c r="FO58" s="101"/>
      <c r="FP58" s="401">
        <f>FP6*(FP27/128)</f>
        <v>0</v>
      </c>
      <c r="FQ58" s="101"/>
      <c r="FR58" s="401">
        <f>FR6*(FR27/128)</f>
        <v>0</v>
      </c>
      <c r="FS58" s="101"/>
      <c r="FT58" s="401">
        <f>FT6*(FT27/128)</f>
        <v>0</v>
      </c>
      <c r="FU58" s="101"/>
      <c r="FV58" s="401">
        <f>FV6*(FV27/128)</f>
        <v>0</v>
      </c>
      <c r="FW58" s="101"/>
      <c r="FX58" s="401">
        <f>FX6*(FX27/128)</f>
        <v>0</v>
      </c>
      <c r="FY58" s="101"/>
      <c r="FZ58" s="401">
        <f>FZ6*(FZ27/128)</f>
        <v>0</v>
      </c>
      <c r="GA58" s="101"/>
      <c r="GB58" s="51"/>
      <c r="GC58" s="206">
        <f t="shared" si="46"/>
        <v>0</v>
      </c>
      <c r="GD58" s="51"/>
    </row>
    <row r="59" spans="2:186" ht="20.25" hidden="1">
      <c r="B59" s="51"/>
      <c r="C59" s="51"/>
      <c r="D59" s="99">
        <f t="shared" si="47"/>
        <v>0</v>
      </c>
      <c r="E59" s="140"/>
      <c r="F59" s="101"/>
      <c r="G59" s="401">
        <f>G6*(G28/128)</f>
        <v>0</v>
      </c>
      <c r="H59" s="143"/>
      <c r="I59" s="401">
        <f>I6*(I28/128)</f>
        <v>0</v>
      </c>
      <c r="J59" s="143"/>
      <c r="K59" s="401">
        <f>K6*(K28/128)</f>
        <v>0</v>
      </c>
      <c r="L59" s="143"/>
      <c r="M59" s="401">
        <f>M6*(M28/128)</f>
        <v>0</v>
      </c>
      <c r="N59" s="143"/>
      <c r="O59" s="401">
        <f>O6*(O28/128)</f>
        <v>0</v>
      </c>
      <c r="P59" s="143"/>
      <c r="Q59" s="401">
        <f>Q6*(Q28/128)</f>
        <v>0</v>
      </c>
      <c r="R59" s="143"/>
      <c r="S59" s="401">
        <f>S6*(S28/128)</f>
        <v>0</v>
      </c>
      <c r="T59" s="143"/>
      <c r="U59" s="401">
        <f>U6*(U28/128)</f>
        <v>0</v>
      </c>
      <c r="V59" s="143"/>
      <c r="W59" s="401">
        <f>W6*(W28/128)</f>
        <v>0</v>
      </c>
      <c r="X59" s="143"/>
      <c r="Y59" s="401">
        <f>Y6*(Y28/128)</f>
        <v>0</v>
      </c>
      <c r="Z59" s="143"/>
      <c r="AA59" s="401">
        <f>AA6*(AA28/128)</f>
        <v>0</v>
      </c>
      <c r="AB59" s="143"/>
      <c r="AC59" s="401">
        <f>AC6*(AC28/128)</f>
        <v>0</v>
      </c>
      <c r="AD59" s="143"/>
      <c r="AE59" s="401">
        <f>AE6*(AE28/128)</f>
        <v>0</v>
      </c>
      <c r="AF59" s="143"/>
      <c r="AG59" s="401">
        <f>AG6*(AG28/128)</f>
        <v>0</v>
      </c>
      <c r="AH59" s="402"/>
      <c r="AI59" s="401">
        <f>AI6*(AI28/128)</f>
        <v>0</v>
      </c>
      <c r="AJ59" s="101"/>
      <c r="AK59" s="401">
        <f>AK6*(AK28/128)</f>
        <v>0</v>
      </c>
      <c r="AL59" s="101"/>
      <c r="AM59" s="401">
        <f>AM6*(AM28/128)</f>
        <v>0</v>
      </c>
      <c r="AN59" s="101"/>
      <c r="AO59" s="401">
        <f>AO6*(AO28/128)</f>
        <v>0</v>
      </c>
      <c r="AP59" s="101"/>
      <c r="AQ59" s="401">
        <f>AQ6*(AQ28/128)</f>
        <v>0</v>
      </c>
      <c r="AR59" s="101"/>
      <c r="AS59" s="401">
        <f>AS6*(AS28/128)</f>
        <v>0</v>
      </c>
      <c r="AT59" s="101"/>
      <c r="AU59" s="401">
        <f>AU6*(AU28/128)</f>
        <v>0</v>
      </c>
      <c r="AV59" s="101"/>
      <c r="AW59" s="401">
        <f>AW6*(AW28/128)</f>
        <v>0</v>
      </c>
      <c r="AX59" s="101"/>
      <c r="AY59" s="401">
        <f>AY6*(AY28/128)</f>
        <v>0</v>
      </c>
      <c r="AZ59" s="101"/>
      <c r="BA59" s="401">
        <f>BA6*(BA28/128)</f>
        <v>0</v>
      </c>
      <c r="BB59" s="101"/>
      <c r="BC59" s="401">
        <f>BC6*(BC28/128)</f>
        <v>0</v>
      </c>
      <c r="BD59" s="101"/>
      <c r="BE59" s="401">
        <f>BE6*(BE28/128)</f>
        <v>0</v>
      </c>
      <c r="BF59" s="101"/>
      <c r="BG59" s="401">
        <f>BG6*(BG28/128)</f>
        <v>0</v>
      </c>
      <c r="BH59" s="101"/>
      <c r="BI59" s="5"/>
      <c r="BJ59" s="51"/>
      <c r="BK59" s="101"/>
      <c r="BL59" s="401">
        <f>BL6*(BL28/128)</f>
        <v>0</v>
      </c>
      <c r="BM59" s="143"/>
      <c r="BN59" s="401">
        <f>BN6*(BN28/128)</f>
        <v>0</v>
      </c>
      <c r="BO59" s="143"/>
      <c r="BP59" s="401">
        <f>BP6*(BP28/128)</f>
        <v>0</v>
      </c>
      <c r="BQ59" s="143"/>
      <c r="BR59" s="401">
        <f>BR6*(BR28/128)</f>
        <v>0</v>
      </c>
      <c r="BS59" s="143"/>
      <c r="BT59" s="401">
        <f>BT6*(BT28/128)</f>
        <v>0</v>
      </c>
      <c r="BU59" s="143"/>
      <c r="BV59" s="401">
        <f>BV6*(BV28/128)</f>
        <v>0</v>
      </c>
      <c r="BW59" s="143"/>
      <c r="BX59" s="401">
        <f>BX6*(BX28/128)</f>
        <v>0</v>
      </c>
      <c r="BY59" s="143"/>
      <c r="BZ59" s="401">
        <f>BZ6*(BZ28/128)</f>
        <v>0</v>
      </c>
      <c r="CA59" s="143"/>
      <c r="CB59" s="401">
        <f>CB6*(CB28/128)</f>
        <v>0</v>
      </c>
      <c r="CC59" s="143"/>
      <c r="CD59" s="401">
        <f>CD6*(CD28/128)</f>
        <v>0</v>
      </c>
      <c r="CE59" s="143"/>
      <c r="CF59" s="401">
        <f>CF6*(CF28/128)</f>
        <v>0</v>
      </c>
      <c r="CG59" s="143"/>
      <c r="CH59" s="401">
        <f>CH6*(CH28/128)</f>
        <v>0</v>
      </c>
      <c r="CI59" s="143"/>
      <c r="CJ59" s="401">
        <f>CJ6*(CJ28/128)</f>
        <v>0</v>
      </c>
      <c r="CK59" s="394"/>
      <c r="CL59" s="401">
        <f>CL6*(CL28/128)</f>
        <v>0</v>
      </c>
      <c r="CM59" s="402"/>
      <c r="CN59" s="401">
        <f>CN6*(CN28/128)</f>
        <v>0</v>
      </c>
      <c r="CO59" s="143"/>
      <c r="CP59" s="401">
        <f>CP6*(CP28/128)</f>
        <v>0</v>
      </c>
      <c r="CQ59" s="143"/>
      <c r="CR59" s="401">
        <f>CR6*(CR28/128)</f>
        <v>0</v>
      </c>
      <c r="CS59" s="143"/>
      <c r="CT59" s="401">
        <f>CT6*(CT28/128)</f>
        <v>0</v>
      </c>
      <c r="CU59" s="143"/>
      <c r="CV59" s="401">
        <f>CV6*(CV28/128)</f>
        <v>0</v>
      </c>
      <c r="CW59" s="143"/>
      <c r="CX59" s="401">
        <f>CX6*(CX28/128)</f>
        <v>0</v>
      </c>
      <c r="CY59" s="143"/>
      <c r="CZ59" s="401">
        <f>CZ6*(CZ28/128)</f>
        <v>0</v>
      </c>
      <c r="DA59" s="143"/>
      <c r="DB59" s="401">
        <f>DB6*(DB28/128)</f>
        <v>0</v>
      </c>
      <c r="DC59" s="143"/>
      <c r="DD59" s="401">
        <f>DD6*(DD28/128)</f>
        <v>0</v>
      </c>
      <c r="DE59" s="143"/>
      <c r="DF59" s="401">
        <f>DF6*(DF28/128)</f>
        <v>0</v>
      </c>
      <c r="DG59" s="143"/>
      <c r="DH59" s="401">
        <f>DH6*(DH28/128)</f>
        <v>0</v>
      </c>
      <c r="DI59" s="143"/>
      <c r="DJ59" s="401">
        <f>DJ6*(DJ28/128)</f>
        <v>0</v>
      </c>
      <c r="DK59" s="143"/>
      <c r="DL59" s="401">
        <f>DL6*(DL28/128)</f>
        <v>0</v>
      </c>
      <c r="DM59" s="143"/>
      <c r="DN59" s="401">
        <f>DN6*(DN28/128)</f>
        <v>0</v>
      </c>
      <c r="DO59" s="143"/>
      <c r="DP59" s="401">
        <f>DP6*(DP28/128)</f>
        <v>0</v>
      </c>
      <c r="DQ59" s="143"/>
      <c r="DR59" s="401">
        <f>DR6*(DR28/128)</f>
        <v>0</v>
      </c>
      <c r="DS59" s="402"/>
      <c r="DT59" s="401">
        <f>DT6*(DT28/128)</f>
        <v>0</v>
      </c>
      <c r="DU59" s="101"/>
      <c r="DV59" s="401">
        <f>DV6*(DV28/128)</f>
        <v>0</v>
      </c>
      <c r="DW59" s="101"/>
      <c r="DX59" s="401">
        <f>DX6*(DX28/128)</f>
        <v>0</v>
      </c>
      <c r="DY59" s="101"/>
      <c r="DZ59" s="401">
        <f>DZ6*(DZ28/128)</f>
        <v>0</v>
      </c>
      <c r="EA59" s="101"/>
      <c r="EB59" s="401">
        <f>EB6*(EB28/128)</f>
        <v>0</v>
      </c>
      <c r="EC59" s="101"/>
      <c r="ED59" s="401">
        <f>ED6*(ED28/128)</f>
        <v>0</v>
      </c>
      <c r="EE59" s="101"/>
      <c r="EF59" s="401">
        <f>EF6*(EF28/128)</f>
        <v>0</v>
      </c>
      <c r="EG59" s="101"/>
      <c r="EH59" s="401">
        <f>EH6*(EH28/128)</f>
        <v>0</v>
      </c>
      <c r="EI59" s="101"/>
      <c r="EJ59" s="401">
        <f>EJ6*(EJ28/128)</f>
        <v>0</v>
      </c>
      <c r="EK59" s="101"/>
      <c r="EL59" s="401">
        <f>EL6*(EL28/128)</f>
        <v>0</v>
      </c>
      <c r="EM59" s="101"/>
      <c r="EN59" s="401">
        <f>EN6*(EN28/128)</f>
        <v>0</v>
      </c>
      <c r="EO59" s="101"/>
      <c r="EP59" s="401">
        <f>EP6*(EP28/128)</f>
        <v>0</v>
      </c>
      <c r="EQ59" s="101"/>
      <c r="ER59" s="401">
        <f>ER6*(ER28/128)</f>
        <v>0</v>
      </c>
      <c r="ES59" s="101"/>
      <c r="ET59" s="401">
        <f>ET6*(ET28/128)</f>
        <v>0</v>
      </c>
      <c r="EU59" s="101"/>
      <c r="EV59" s="401">
        <f>EV6*(EV28/128)</f>
        <v>0</v>
      </c>
      <c r="EW59" s="101"/>
      <c r="EX59" s="401">
        <f>EX6*(EX28/128)</f>
        <v>0</v>
      </c>
      <c r="EY59" s="101"/>
      <c r="EZ59" s="401">
        <f>EZ6*(EZ28/128)</f>
        <v>0</v>
      </c>
      <c r="FA59" s="101"/>
      <c r="FB59" s="401">
        <f>FB6*(FB28/128)</f>
        <v>0</v>
      </c>
      <c r="FC59" s="101"/>
      <c r="FD59" s="401">
        <f>FD6*(FD28/128)</f>
        <v>0</v>
      </c>
      <c r="FE59" s="101"/>
      <c r="FF59" s="401">
        <f>FF6*(FF28/128)</f>
        <v>0</v>
      </c>
      <c r="FG59" s="101"/>
      <c r="FH59" s="401">
        <f>FH6*(FH28/128)</f>
        <v>0</v>
      </c>
      <c r="FI59" s="101"/>
      <c r="FJ59" s="401">
        <f>FJ6*(FJ28/128)</f>
        <v>0</v>
      </c>
      <c r="FK59" s="101"/>
      <c r="FL59" s="401">
        <f>FL6*(FL28/128)</f>
        <v>0</v>
      </c>
      <c r="FM59" s="101"/>
      <c r="FN59" s="401">
        <f>FN6*(FN28/128)</f>
        <v>0</v>
      </c>
      <c r="FO59" s="101"/>
      <c r="FP59" s="401">
        <f>FP6*(FP28/128)</f>
        <v>0</v>
      </c>
      <c r="FQ59" s="101"/>
      <c r="FR59" s="401">
        <f>FR6*(FR28/128)</f>
        <v>0</v>
      </c>
      <c r="FS59" s="101"/>
      <c r="FT59" s="401">
        <f>FT6*(FT28/128)</f>
        <v>0</v>
      </c>
      <c r="FU59" s="101"/>
      <c r="FV59" s="401">
        <f>FV6*(FV28/128)</f>
        <v>0</v>
      </c>
      <c r="FW59" s="101"/>
      <c r="FX59" s="401">
        <f>FX6*(FX28/128)</f>
        <v>0</v>
      </c>
      <c r="FY59" s="101"/>
      <c r="FZ59" s="401">
        <f>FZ6*(FZ28/128)</f>
        <v>0</v>
      </c>
      <c r="GA59" s="101"/>
      <c r="GB59" s="51"/>
      <c r="GC59" s="206">
        <f t="shared" si="46"/>
        <v>0</v>
      </c>
      <c r="GD59" s="51"/>
    </row>
    <row r="60" spans="2:186" ht="20.25" hidden="1">
      <c r="B60" s="51"/>
      <c r="C60" s="51"/>
      <c r="D60" s="99">
        <f t="shared" si="47"/>
        <v>0</v>
      </c>
      <c r="E60" s="140"/>
      <c r="F60" s="101"/>
      <c r="G60" s="401">
        <f>G6*(G29/128)</f>
        <v>0</v>
      </c>
      <c r="H60" s="143"/>
      <c r="I60" s="401">
        <f>I6*(I29/128)</f>
        <v>0</v>
      </c>
      <c r="J60" s="143"/>
      <c r="K60" s="401">
        <f>K6*(K29/128)</f>
        <v>0</v>
      </c>
      <c r="L60" s="143"/>
      <c r="M60" s="401">
        <f>M6*(M29/128)</f>
        <v>0</v>
      </c>
      <c r="N60" s="143"/>
      <c r="O60" s="401">
        <f>O6*(O29/128)</f>
        <v>0</v>
      </c>
      <c r="P60" s="143"/>
      <c r="Q60" s="401">
        <f>Q6*(Q29/128)</f>
        <v>0</v>
      </c>
      <c r="R60" s="143"/>
      <c r="S60" s="401">
        <f>S6*(S29/128)</f>
        <v>0</v>
      </c>
      <c r="T60" s="143"/>
      <c r="U60" s="401">
        <f>U6*(U29/128)</f>
        <v>0</v>
      </c>
      <c r="V60" s="143"/>
      <c r="W60" s="401">
        <f>W6*(W29/128)</f>
        <v>0</v>
      </c>
      <c r="X60" s="143"/>
      <c r="Y60" s="401">
        <f>Y6*(Y29/128)</f>
        <v>0</v>
      </c>
      <c r="Z60" s="143"/>
      <c r="AA60" s="401">
        <f>AA6*(AA29/128)</f>
        <v>0</v>
      </c>
      <c r="AB60" s="143"/>
      <c r="AC60" s="401">
        <f>AC6*(AC29/128)</f>
        <v>0</v>
      </c>
      <c r="AD60" s="143"/>
      <c r="AE60" s="401">
        <f>AE6*(AE29/128)</f>
        <v>0</v>
      </c>
      <c r="AF60" s="143"/>
      <c r="AG60" s="401">
        <f>AG6*(AG29/128)</f>
        <v>0</v>
      </c>
      <c r="AH60" s="402"/>
      <c r="AI60" s="401">
        <f>AI6*(AI29/128)</f>
        <v>0</v>
      </c>
      <c r="AJ60" s="101"/>
      <c r="AK60" s="401">
        <f>AK6*(AK29/128)</f>
        <v>0</v>
      </c>
      <c r="AL60" s="101"/>
      <c r="AM60" s="401">
        <f>AM6*(AM29/128)</f>
        <v>0</v>
      </c>
      <c r="AN60" s="101"/>
      <c r="AO60" s="401">
        <f>AO6*(AO29/128)</f>
        <v>0</v>
      </c>
      <c r="AP60" s="101"/>
      <c r="AQ60" s="401">
        <f>AQ6*(AQ29/128)</f>
        <v>0</v>
      </c>
      <c r="AR60" s="101"/>
      <c r="AS60" s="401">
        <f>AS6*(AS29/128)</f>
        <v>0</v>
      </c>
      <c r="AT60" s="101"/>
      <c r="AU60" s="401">
        <f>AU6*(AU29/128)</f>
        <v>0</v>
      </c>
      <c r="AV60" s="101"/>
      <c r="AW60" s="401">
        <f>AW6*(AW29/128)</f>
        <v>0</v>
      </c>
      <c r="AX60" s="101"/>
      <c r="AY60" s="401">
        <f>AY6*(AY29/128)</f>
        <v>0</v>
      </c>
      <c r="AZ60" s="101"/>
      <c r="BA60" s="401">
        <f>BA6*(BA29/128)</f>
        <v>0</v>
      </c>
      <c r="BB60" s="101"/>
      <c r="BC60" s="401">
        <f>BC6*(BC29/128)</f>
        <v>0</v>
      </c>
      <c r="BD60" s="101"/>
      <c r="BE60" s="401">
        <f>BE6*(BE29/128)</f>
        <v>0</v>
      </c>
      <c r="BF60" s="101"/>
      <c r="BG60" s="401">
        <f>BG6*(BG29/128)</f>
        <v>0</v>
      </c>
      <c r="BH60" s="101"/>
      <c r="BI60" s="5"/>
      <c r="BJ60" s="51"/>
      <c r="BK60" s="101"/>
      <c r="BL60" s="401">
        <f>BL6*(BL29/128)</f>
        <v>0</v>
      </c>
      <c r="BM60" s="143"/>
      <c r="BN60" s="401">
        <f>BN6*(BN29/128)</f>
        <v>0</v>
      </c>
      <c r="BO60" s="143"/>
      <c r="BP60" s="401">
        <f>BP6*(BP29/128)</f>
        <v>0</v>
      </c>
      <c r="BQ60" s="143"/>
      <c r="BR60" s="401">
        <f>BR6*(BR29/128)</f>
        <v>0</v>
      </c>
      <c r="BS60" s="143"/>
      <c r="BT60" s="401">
        <f>BT6*(BT29/128)</f>
        <v>0</v>
      </c>
      <c r="BU60" s="143"/>
      <c r="BV60" s="401">
        <f>BV6*(BV29/128)</f>
        <v>0</v>
      </c>
      <c r="BW60" s="143"/>
      <c r="BX60" s="401">
        <f>BX6*(BX29/128)</f>
        <v>0</v>
      </c>
      <c r="BY60" s="143"/>
      <c r="BZ60" s="401">
        <f>BZ6*(BZ29/128)</f>
        <v>0</v>
      </c>
      <c r="CA60" s="143"/>
      <c r="CB60" s="401">
        <f>CB6*(CB29/128)</f>
        <v>0</v>
      </c>
      <c r="CC60" s="143"/>
      <c r="CD60" s="401">
        <f>CD6*(CD29/128)</f>
        <v>0</v>
      </c>
      <c r="CE60" s="143"/>
      <c r="CF60" s="401">
        <f>CF6*(CF29/128)</f>
        <v>0</v>
      </c>
      <c r="CG60" s="143"/>
      <c r="CH60" s="401">
        <f>CH6*(CH29/128)</f>
        <v>0</v>
      </c>
      <c r="CI60" s="143"/>
      <c r="CJ60" s="401">
        <f>CJ6*(CJ29/128)</f>
        <v>0</v>
      </c>
      <c r="CK60" s="394"/>
      <c r="CL60" s="401">
        <f>CL6*(CL29/128)</f>
        <v>0</v>
      </c>
      <c r="CM60" s="402"/>
      <c r="CN60" s="401">
        <f>CN6*(CN29/128)</f>
        <v>0</v>
      </c>
      <c r="CO60" s="143"/>
      <c r="CP60" s="401">
        <f>CP6*(CP29/128)</f>
        <v>0</v>
      </c>
      <c r="CQ60" s="143"/>
      <c r="CR60" s="401">
        <f>CR6*(CR29/128)</f>
        <v>0</v>
      </c>
      <c r="CS60" s="143"/>
      <c r="CT60" s="401">
        <f>CT6*(CT29/128)</f>
        <v>0</v>
      </c>
      <c r="CU60" s="143"/>
      <c r="CV60" s="401">
        <f>CV6*(CV29/128)</f>
        <v>0</v>
      </c>
      <c r="CW60" s="143"/>
      <c r="CX60" s="401">
        <f>CX6*(CX29/128)</f>
        <v>0</v>
      </c>
      <c r="CY60" s="143"/>
      <c r="CZ60" s="401">
        <f>CZ6*(CZ29/128)</f>
        <v>0</v>
      </c>
      <c r="DA60" s="143"/>
      <c r="DB60" s="401">
        <f>DB6*(DB29/128)</f>
        <v>0</v>
      </c>
      <c r="DC60" s="143"/>
      <c r="DD60" s="401">
        <f>DD6*(DD29/128)</f>
        <v>0</v>
      </c>
      <c r="DE60" s="143"/>
      <c r="DF60" s="401">
        <f>DF6*(DF29/128)</f>
        <v>0</v>
      </c>
      <c r="DG60" s="143"/>
      <c r="DH60" s="401">
        <f>DH6*(DH29/128)</f>
        <v>0</v>
      </c>
      <c r="DI60" s="143"/>
      <c r="DJ60" s="401">
        <f>DJ6*(DJ29/128)</f>
        <v>0</v>
      </c>
      <c r="DK60" s="143"/>
      <c r="DL60" s="401">
        <f>DL6*(DL29/128)</f>
        <v>0</v>
      </c>
      <c r="DM60" s="143"/>
      <c r="DN60" s="401">
        <f>DN6*(DN29/128)</f>
        <v>0</v>
      </c>
      <c r="DO60" s="143"/>
      <c r="DP60" s="401">
        <f>DP6*(DP29/128)</f>
        <v>0</v>
      </c>
      <c r="DQ60" s="143"/>
      <c r="DR60" s="401">
        <f>DR6*(DR29/128)</f>
        <v>0</v>
      </c>
      <c r="DS60" s="402"/>
      <c r="DT60" s="401">
        <f>DT6*(DT29/128)</f>
        <v>0</v>
      </c>
      <c r="DU60" s="101"/>
      <c r="DV60" s="401">
        <f>DV6*(DV29/128)</f>
        <v>0</v>
      </c>
      <c r="DW60" s="101"/>
      <c r="DX60" s="401">
        <f>DX6*(DX29/128)</f>
        <v>0</v>
      </c>
      <c r="DY60" s="101"/>
      <c r="DZ60" s="401">
        <f>DZ6*(DZ29/128)</f>
        <v>0</v>
      </c>
      <c r="EA60" s="101"/>
      <c r="EB60" s="401">
        <f>EB6*(EB29/128)</f>
        <v>0</v>
      </c>
      <c r="EC60" s="101"/>
      <c r="ED60" s="401">
        <f>ED6*(ED29/128)</f>
        <v>0</v>
      </c>
      <c r="EE60" s="101"/>
      <c r="EF60" s="401">
        <f>EF6*(EF29/128)</f>
        <v>0</v>
      </c>
      <c r="EG60" s="101"/>
      <c r="EH60" s="401">
        <f>EH6*(EH29/128)</f>
        <v>0</v>
      </c>
      <c r="EI60" s="101"/>
      <c r="EJ60" s="401">
        <f>EJ6*(EJ29/128)</f>
        <v>0</v>
      </c>
      <c r="EK60" s="101"/>
      <c r="EL60" s="401">
        <f>EL6*(EL29/128)</f>
        <v>0</v>
      </c>
      <c r="EM60" s="101"/>
      <c r="EN60" s="401">
        <f>EN6*(EN29/128)</f>
        <v>0</v>
      </c>
      <c r="EO60" s="101"/>
      <c r="EP60" s="401">
        <f>EP6*(EP29/128)</f>
        <v>0</v>
      </c>
      <c r="EQ60" s="101"/>
      <c r="ER60" s="401">
        <f>ER6*(ER29/128)</f>
        <v>0</v>
      </c>
      <c r="ES60" s="101"/>
      <c r="ET60" s="401">
        <f>ET6*(ET29/128)</f>
        <v>0</v>
      </c>
      <c r="EU60" s="101"/>
      <c r="EV60" s="401">
        <f>EV6*(EV29/128)</f>
        <v>0</v>
      </c>
      <c r="EW60" s="101"/>
      <c r="EX60" s="401">
        <f>EX6*(EX29/128)</f>
        <v>0</v>
      </c>
      <c r="EY60" s="101"/>
      <c r="EZ60" s="401">
        <f>EZ6*(EZ29/128)</f>
        <v>0</v>
      </c>
      <c r="FA60" s="101"/>
      <c r="FB60" s="401">
        <f>FB6*(FB29/128)</f>
        <v>0</v>
      </c>
      <c r="FC60" s="101"/>
      <c r="FD60" s="401">
        <f>FD6*(FD29/128)</f>
        <v>0</v>
      </c>
      <c r="FE60" s="101"/>
      <c r="FF60" s="401">
        <f>FF6*(FF29/128)</f>
        <v>0</v>
      </c>
      <c r="FG60" s="101"/>
      <c r="FH60" s="401">
        <f>FH6*(FH29/128)</f>
        <v>0</v>
      </c>
      <c r="FI60" s="101"/>
      <c r="FJ60" s="401">
        <f>FJ6*(FJ29/128)</f>
        <v>0</v>
      </c>
      <c r="FK60" s="101"/>
      <c r="FL60" s="401">
        <f>FL6*(FL29/128)</f>
        <v>0</v>
      </c>
      <c r="FM60" s="101"/>
      <c r="FN60" s="401">
        <f>FN6*(FN29/128)</f>
        <v>0</v>
      </c>
      <c r="FO60" s="101"/>
      <c r="FP60" s="401">
        <f>FP6*(FP29/128)</f>
        <v>0</v>
      </c>
      <c r="FQ60" s="101"/>
      <c r="FR60" s="401">
        <f>FR6*(FR29/128)</f>
        <v>0</v>
      </c>
      <c r="FS60" s="101"/>
      <c r="FT60" s="401">
        <f>FT6*(FT29/128)</f>
        <v>0</v>
      </c>
      <c r="FU60" s="101"/>
      <c r="FV60" s="401">
        <f>FV6*(FV29/128)</f>
        <v>0</v>
      </c>
      <c r="FW60" s="101"/>
      <c r="FX60" s="401">
        <f>FX6*(FX29/128)</f>
        <v>0</v>
      </c>
      <c r="FY60" s="101"/>
      <c r="FZ60" s="401">
        <f>FZ6*(FZ29/128)</f>
        <v>0</v>
      </c>
      <c r="GA60" s="101"/>
      <c r="GB60" s="51"/>
      <c r="GC60" s="206">
        <f t="shared" si="46"/>
        <v>0</v>
      </c>
      <c r="GD60" s="51"/>
    </row>
    <row r="61" spans="2:186" ht="20.25" hidden="1">
      <c r="B61" s="51"/>
      <c r="C61" s="51"/>
      <c r="D61" s="99">
        <f t="shared" si="47"/>
        <v>0</v>
      </c>
      <c r="E61" s="140"/>
      <c r="F61" s="101"/>
      <c r="G61" s="401">
        <f>G6*(G30/128)</f>
        <v>0</v>
      </c>
      <c r="H61" s="143"/>
      <c r="I61" s="401">
        <f>I6*(I30/128)</f>
        <v>0</v>
      </c>
      <c r="J61" s="143"/>
      <c r="K61" s="401">
        <f>K6*(K30/128)</f>
        <v>0</v>
      </c>
      <c r="L61" s="143"/>
      <c r="M61" s="401">
        <f>M6*(M30/128)</f>
        <v>0</v>
      </c>
      <c r="N61" s="143"/>
      <c r="O61" s="401">
        <f>O6*(O30/128)</f>
        <v>0</v>
      </c>
      <c r="P61" s="143"/>
      <c r="Q61" s="401">
        <f>Q6*(Q30/128)</f>
        <v>0</v>
      </c>
      <c r="R61" s="143"/>
      <c r="S61" s="401">
        <f>S6*(S30/128)</f>
        <v>0</v>
      </c>
      <c r="T61" s="143"/>
      <c r="U61" s="401">
        <f>U6*(U30/128)</f>
        <v>0</v>
      </c>
      <c r="V61" s="143"/>
      <c r="W61" s="401">
        <f>W6*(W30/128)</f>
        <v>0</v>
      </c>
      <c r="X61" s="143"/>
      <c r="Y61" s="401">
        <f>Y6*(Y30/128)</f>
        <v>0</v>
      </c>
      <c r="Z61" s="143"/>
      <c r="AA61" s="401">
        <f>AA6*(AA30/128)</f>
        <v>0</v>
      </c>
      <c r="AB61" s="143"/>
      <c r="AC61" s="401">
        <f>AC6*(AC30/128)</f>
        <v>0</v>
      </c>
      <c r="AD61" s="143"/>
      <c r="AE61" s="401">
        <f>AE6*(AE30/128)</f>
        <v>0</v>
      </c>
      <c r="AF61" s="143"/>
      <c r="AG61" s="401">
        <f>AG6*(AG30/128)</f>
        <v>0</v>
      </c>
      <c r="AH61" s="402"/>
      <c r="AI61" s="401">
        <f>AI6*(AI30/128)</f>
        <v>0</v>
      </c>
      <c r="AJ61" s="101"/>
      <c r="AK61" s="401">
        <f>AK6*(AK30/128)</f>
        <v>0</v>
      </c>
      <c r="AL61" s="101"/>
      <c r="AM61" s="401">
        <f>AM6*(AM30/128)</f>
        <v>0</v>
      </c>
      <c r="AN61" s="101"/>
      <c r="AO61" s="401">
        <f>AO6*(AO30/128)</f>
        <v>0</v>
      </c>
      <c r="AP61" s="101"/>
      <c r="AQ61" s="401">
        <f>AQ6*(AQ30/128)</f>
        <v>0</v>
      </c>
      <c r="AR61" s="101"/>
      <c r="AS61" s="401">
        <f>AS6*(AS30/128)</f>
        <v>0</v>
      </c>
      <c r="AT61" s="101"/>
      <c r="AU61" s="401">
        <f>AU6*(AU30/128)</f>
        <v>0</v>
      </c>
      <c r="AV61" s="101"/>
      <c r="AW61" s="401">
        <f>AW6*(AW30/128)</f>
        <v>0</v>
      </c>
      <c r="AX61" s="101"/>
      <c r="AY61" s="401">
        <f>AY6*(AY30/128)</f>
        <v>0</v>
      </c>
      <c r="AZ61" s="101"/>
      <c r="BA61" s="401">
        <f>BA6*(BA30/128)</f>
        <v>0</v>
      </c>
      <c r="BB61" s="101"/>
      <c r="BC61" s="401">
        <f>BC6*(BC30/128)</f>
        <v>0</v>
      </c>
      <c r="BD61" s="101"/>
      <c r="BE61" s="401">
        <f>BE6*(BE30/128)</f>
        <v>0</v>
      </c>
      <c r="BF61" s="101"/>
      <c r="BG61" s="401">
        <f>BG6*(BG30/128)</f>
        <v>0</v>
      </c>
      <c r="BH61" s="101"/>
      <c r="BI61" s="5"/>
      <c r="BJ61" s="51"/>
      <c r="BK61" s="101"/>
      <c r="BL61" s="401">
        <f>BL6*(BL30/128)</f>
        <v>0</v>
      </c>
      <c r="BM61" s="143"/>
      <c r="BN61" s="401">
        <f>BN6*(BN30/128)</f>
        <v>0</v>
      </c>
      <c r="BO61" s="143"/>
      <c r="BP61" s="401">
        <f>BP6*(BP30/128)</f>
        <v>0</v>
      </c>
      <c r="BQ61" s="143"/>
      <c r="BR61" s="401">
        <f>BR6*(BR30/128)</f>
        <v>0</v>
      </c>
      <c r="BS61" s="143"/>
      <c r="BT61" s="401">
        <f>BT6*(BT30/128)</f>
        <v>0</v>
      </c>
      <c r="BU61" s="143"/>
      <c r="BV61" s="401">
        <f>BV6*(BV30/128)</f>
        <v>0</v>
      </c>
      <c r="BW61" s="143"/>
      <c r="BX61" s="401">
        <f>BX6*(BX30/128)</f>
        <v>0</v>
      </c>
      <c r="BY61" s="143"/>
      <c r="BZ61" s="401">
        <f>BZ6*(BZ30/128)</f>
        <v>0</v>
      </c>
      <c r="CA61" s="143"/>
      <c r="CB61" s="401">
        <f>CB6*(CB30/128)</f>
        <v>0</v>
      </c>
      <c r="CC61" s="143"/>
      <c r="CD61" s="401">
        <f>CD6*(CD30/128)</f>
        <v>0</v>
      </c>
      <c r="CE61" s="143"/>
      <c r="CF61" s="401">
        <f>CF6*(CF30/128)</f>
        <v>0</v>
      </c>
      <c r="CG61" s="143"/>
      <c r="CH61" s="401">
        <f>CH6*(CH30/128)</f>
        <v>0</v>
      </c>
      <c r="CI61" s="143"/>
      <c r="CJ61" s="401">
        <f>CJ6*(CJ30/128)</f>
        <v>0</v>
      </c>
      <c r="CK61" s="394"/>
      <c r="CL61" s="401">
        <f>CL6*(CL30/128)</f>
        <v>0</v>
      </c>
      <c r="CM61" s="402"/>
      <c r="CN61" s="401">
        <f>CN6*(CN30/128)</f>
        <v>0</v>
      </c>
      <c r="CO61" s="143"/>
      <c r="CP61" s="401">
        <f>CP6*(CP30/128)</f>
        <v>0</v>
      </c>
      <c r="CQ61" s="143"/>
      <c r="CR61" s="401">
        <f>CR6*(CR30/128)</f>
        <v>0</v>
      </c>
      <c r="CS61" s="143"/>
      <c r="CT61" s="401">
        <f>CT6*(CT30/128)</f>
        <v>0</v>
      </c>
      <c r="CU61" s="143"/>
      <c r="CV61" s="401">
        <f>CV6*(CV30/128)</f>
        <v>0</v>
      </c>
      <c r="CW61" s="143"/>
      <c r="CX61" s="401">
        <f>CX6*(CX30/128)</f>
        <v>0</v>
      </c>
      <c r="CY61" s="143"/>
      <c r="CZ61" s="401">
        <f>CZ6*(CZ30/128)</f>
        <v>0</v>
      </c>
      <c r="DA61" s="143"/>
      <c r="DB61" s="401">
        <f>DB6*(DB30/128)</f>
        <v>0</v>
      </c>
      <c r="DC61" s="143"/>
      <c r="DD61" s="401">
        <f>DD6*(DD30/128)</f>
        <v>0</v>
      </c>
      <c r="DE61" s="143"/>
      <c r="DF61" s="401">
        <f>DF6*(DF30/128)</f>
        <v>0</v>
      </c>
      <c r="DG61" s="143"/>
      <c r="DH61" s="401">
        <f>DH6*(DH30/128)</f>
        <v>0</v>
      </c>
      <c r="DI61" s="143"/>
      <c r="DJ61" s="401">
        <f>DJ6*(DJ30/128)</f>
        <v>0</v>
      </c>
      <c r="DK61" s="143"/>
      <c r="DL61" s="401">
        <f>DL6*(DL30/128)</f>
        <v>0</v>
      </c>
      <c r="DM61" s="143"/>
      <c r="DN61" s="401">
        <f>DN6*(DN30/128)</f>
        <v>0</v>
      </c>
      <c r="DO61" s="143"/>
      <c r="DP61" s="401">
        <f>DP6*(DP30/128)</f>
        <v>0</v>
      </c>
      <c r="DQ61" s="143"/>
      <c r="DR61" s="401">
        <f>DR6*(DR30/128)</f>
        <v>0</v>
      </c>
      <c r="DS61" s="402"/>
      <c r="DT61" s="401">
        <f>DT6*(DT30/128)</f>
        <v>0</v>
      </c>
      <c r="DU61" s="101"/>
      <c r="DV61" s="401">
        <f>DV6*(DV30/128)</f>
        <v>0</v>
      </c>
      <c r="DW61" s="101"/>
      <c r="DX61" s="401">
        <f>DX6*(DX30/128)</f>
        <v>0</v>
      </c>
      <c r="DY61" s="101"/>
      <c r="DZ61" s="401">
        <f>DZ6*(DZ30/128)</f>
        <v>0</v>
      </c>
      <c r="EA61" s="101"/>
      <c r="EB61" s="401">
        <f>EB6*(EB30/128)</f>
        <v>0</v>
      </c>
      <c r="EC61" s="101"/>
      <c r="ED61" s="401">
        <f>ED6*(ED30/128)</f>
        <v>0</v>
      </c>
      <c r="EE61" s="101"/>
      <c r="EF61" s="401">
        <f>EF6*(EF30/128)</f>
        <v>0</v>
      </c>
      <c r="EG61" s="101"/>
      <c r="EH61" s="401">
        <f>EH6*(EH30/128)</f>
        <v>0</v>
      </c>
      <c r="EI61" s="101"/>
      <c r="EJ61" s="401">
        <f>EJ6*(EJ30/128)</f>
        <v>0</v>
      </c>
      <c r="EK61" s="101"/>
      <c r="EL61" s="401">
        <f>EL6*(EL30/128)</f>
        <v>0</v>
      </c>
      <c r="EM61" s="101"/>
      <c r="EN61" s="401">
        <f>EN6*(EN30/128)</f>
        <v>0</v>
      </c>
      <c r="EO61" s="101"/>
      <c r="EP61" s="401">
        <f>EP6*(EP30/128)</f>
        <v>0</v>
      </c>
      <c r="EQ61" s="101"/>
      <c r="ER61" s="401">
        <f>ER6*(ER30/128)</f>
        <v>0</v>
      </c>
      <c r="ES61" s="101"/>
      <c r="ET61" s="401">
        <f>ET6*(ET30/128)</f>
        <v>0</v>
      </c>
      <c r="EU61" s="101"/>
      <c r="EV61" s="401">
        <f>EV6*(EV30/128)</f>
        <v>0</v>
      </c>
      <c r="EW61" s="101"/>
      <c r="EX61" s="401">
        <f>EX6*(EX30/128)</f>
        <v>0</v>
      </c>
      <c r="EY61" s="101"/>
      <c r="EZ61" s="401">
        <f>EZ6*(EZ30/128)</f>
        <v>0</v>
      </c>
      <c r="FA61" s="101"/>
      <c r="FB61" s="401">
        <f>FB6*(FB30/128)</f>
        <v>0</v>
      </c>
      <c r="FC61" s="101"/>
      <c r="FD61" s="401">
        <f>FD6*(FD30/128)</f>
        <v>0</v>
      </c>
      <c r="FE61" s="101"/>
      <c r="FF61" s="401">
        <f>FF6*(FF30/128)</f>
        <v>0</v>
      </c>
      <c r="FG61" s="101"/>
      <c r="FH61" s="401">
        <f>FH6*(FH30/128)</f>
        <v>0</v>
      </c>
      <c r="FI61" s="101"/>
      <c r="FJ61" s="401">
        <f>FJ6*(FJ30/128)</f>
        <v>0</v>
      </c>
      <c r="FK61" s="101"/>
      <c r="FL61" s="401">
        <f>FL6*(FL30/128)</f>
        <v>0</v>
      </c>
      <c r="FM61" s="101"/>
      <c r="FN61" s="401">
        <f>FN6*(FN30/128)</f>
        <v>0</v>
      </c>
      <c r="FO61" s="101"/>
      <c r="FP61" s="401">
        <f>FP6*(FP30/128)</f>
        <v>0</v>
      </c>
      <c r="FQ61" s="101"/>
      <c r="FR61" s="401">
        <f>FR6*(FR30/128)</f>
        <v>0</v>
      </c>
      <c r="FS61" s="101"/>
      <c r="FT61" s="401">
        <f>FT6*(FT30/128)</f>
        <v>0</v>
      </c>
      <c r="FU61" s="101"/>
      <c r="FV61" s="401">
        <f>FV6*(FV30/128)</f>
        <v>0</v>
      </c>
      <c r="FW61" s="101"/>
      <c r="FX61" s="401">
        <f>FX6*(FX30/128)</f>
        <v>0</v>
      </c>
      <c r="FY61" s="101"/>
      <c r="FZ61" s="401">
        <f>FZ6*(FZ30/128)</f>
        <v>0</v>
      </c>
      <c r="GA61" s="101"/>
      <c r="GB61" s="51"/>
      <c r="GC61" s="206">
        <f t="shared" si="46"/>
        <v>0</v>
      </c>
      <c r="GD61" s="51"/>
    </row>
    <row r="62" spans="2:186" ht="30.75" hidden="1" thickBot="1">
      <c r="B62" s="147"/>
      <c r="C62" s="147"/>
      <c r="D62" s="99">
        <f t="shared" si="47"/>
        <v>0</v>
      </c>
      <c r="E62" s="140"/>
      <c r="F62" s="101"/>
      <c r="G62" s="403">
        <f>G6*(G31/128)</f>
        <v>0</v>
      </c>
      <c r="H62" s="409"/>
      <c r="I62" s="403">
        <f>I6*(I31/128)</f>
        <v>0</v>
      </c>
      <c r="J62" s="409"/>
      <c r="K62" s="403">
        <f>K6*(K31/128)</f>
        <v>0</v>
      </c>
      <c r="L62" s="409"/>
      <c r="M62" s="403">
        <f>M6*(M31/128)</f>
        <v>0</v>
      </c>
      <c r="N62" s="409"/>
      <c r="O62" s="403">
        <f>O6*(O31/128)</f>
        <v>0</v>
      </c>
      <c r="P62" s="409"/>
      <c r="Q62" s="403">
        <f>Q6*(Q31/128)</f>
        <v>0</v>
      </c>
      <c r="R62" s="409"/>
      <c r="S62" s="403">
        <f>S6*(S31/128)</f>
        <v>0</v>
      </c>
      <c r="T62" s="409"/>
      <c r="U62" s="403">
        <f>U6*(U31/128)</f>
        <v>0</v>
      </c>
      <c r="V62" s="409"/>
      <c r="W62" s="403">
        <f>W6*(W31/128)</f>
        <v>0</v>
      </c>
      <c r="X62" s="409"/>
      <c r="Y62" s="403">
        <f>Y6*(Y31/128)</f>
        <v>0</v>
      </c>
      <c r="Z62" s="409"/>
      <c r="AA62" s="403">
        <f>AA6*(AA31/128)</f>
        <v>0</v>
      </c>
      <c r="AB62" s="409"/>
      <c r="AC62" s="403">
        <f>AC6*(AC31/128)</f>
        <v>0</v>
      </c>
      <c r="AD62" s="409"/>
      <c r="AE62" s="403">
        <f>AE6*(AE31/128)</f>
        <v>0</v>
      </c>
      <c r="AF62" s="409"/>
      <c r="AG62" s="403">
        <f>AG6*(AG31/128)</f>
        <v>0</v>
      </c>
      <c r="AH62" s="404"/>
      <c r="AI62" s="403">
        <f>AI6*(AI31/128)</f>
        <v>0</v>
      </c>
      <c r="AJ62" s="101"/>
      <c r="AK62" s="403">
        <f>AK6*(AK31/128)</f>
        <v>0</v>
      </c>
      <c r="AL62" s="101"/>
      <c r="AM62" s="403">
        <f>AM6*(AM31/128)</f>
        <v>0</v>
      </c>
      <c r="AN62" s="101"/>
      <c r="AO62" s="403">
        <f>AO6*(AO31/128)</f>
        <v>0</v>
      </c>
      <c r="AP62" s="101"/>
      <c r="AQ62" s="403">
        <f>AQ6*(AQ31/128)</f>
        <v>0</v>
      </c>
      <c r="AR62" s="101"/>
      <c r="AS62" s="403">
        <f>AS6*(AS31/128)</f>
        <v>0</v>
      </c>
      <c r="AT62" s="101"/>
      <c r="AU62" s="403">
        <f>AU6*(AU31/128)</f>
        <v>0</v>
      </c>
      <c r="AV62" s="101"/>
      <c r="AW62" s="403">
        <f>AW6*(AW31/128)</f>
        <v>0</v>
      </c>
      <c r="AX62" s="101"/>
      <c r="AY62" s="403">
        <f>AY6*(AY31/128)</f>
        <v>0</v>
      </c>
      <c r="AZ62" s="101"/>
      <c r="BA62" s="403">
        <f>BA6*(BA31/128)</f>
        <v>0</v>
      </c>
      <c r="BB62" s="101"/>
      <c r="BC62" s="403">
        <f>BC6*(BC31/128)</f>
        <v>0</v>
      </c>
      <c r="BD62" s="101"/>
      <c r="BE62" s="403">
        <f>BE6*(BE31/128)</f>
        <v>0</v>
      </c>
      <c r="BF62" s="101"/>
      <c r="BG62" s="403">
        <f>BG6*(BG31/128)</f>
        <v>0</v>
      </c>
      <c r="BH62" s="101"/>
      <c r="BI62" s="5"/>
      <c r="BJ62" s="51"/>
      <c r="BK62" s="101"/>
      <c r="BL62" s="403">
        <f>BL6*(BL31/128)</f>
        <v>0</v>
      </c>
      <c r="BM62" s="409"/>
      <c r="BN62" s="403">
        <f>BN6*(BN31/128)</f>
        <v>0</v>
      </c>
      <c r="BO62" s="409"/>
      <c r="BP62" s="403">
        <f>BP6*(BP31/128)</f>
        <v>0</v>
      </c>
      <c r="BQ62" s="409"/>
      <c r="BR62" s="403">
        <f>BR6*(BR31/128)</f>
        <v>0</v>
      </c>
      <c r="BS62" s="409"/>
      <c r="BT62" s="403">
        <f>BT6*(BT31/128)</f>
        <v>0</v>
      </c>
      <c r="BU62" s="409"/>
      <c r="BV62" s="403">
        <f>BV6*(BV31/128)</f>
        <v>0</v>
      </c>
      <c r="BW62" s="409"/>
      <c r="BX62" s="403">
        <f>BX6*(BX31/128)</f>
        <v>0</v>
      </c>
      <c r="BY62" s="409"/>
      <c r="BZ62" s="403">
        <f>BZ6*(BZ31/128)</f>
        <v>0</v>
      </c>
      <c r="CA62" s="409"/>
      <c r="CB62" s="403">
        <f>CB6*(CB31/128)</f>
        <v>0</v>
      </c>
      <c r="CC62" s="409"/>
      <c r="CD62" s="403">
        <f>CD6*(CD31/128)</f>
        <v>0</v>
      </c>
      <c r="CE62" s="409"/>
      <c r="CF62" s="403">
        <f>CF6*(CF31/128)</f>
        <v>0</v>
      </c>
      <c r="CG62" s="409"/>
      <c r="CH62" s="403">
        <f>CH6*(CH31/128)</f>
        <v>0</v>
      </c>
      <c r="CI62" s="409"/>
      <c r="CJ62" s="403">
        <f>CJ6*(CJ31/128)</f>
        <v>0</v>
      </c>
      <c r="CK62" s="394"/>
      <c r="CL62" s="403">
        <f>CL6*(CL31/128)</f>
        <v>0</v>
      </c>
      <c r="CM62" s="404"/>
      <c r="CN62" s="403">
        <f>CN6*(CN31/128)</f>
        <v>0</v>
      </c>
      <c r="CO62" s="409"/>
      <c r="CP62" s="403">
        <f>CP6*(CP31/128)</f>
        <v>0</v>
      </c>
      <c r="CQ62" s="409"/>
      <c r="CR62" s="403">
        <f>CR6*(CR31/128)</f>
        <v>0</v>
      </c>
      <c r="CS62" s="409"/>
      <c r="CT62" s="403">
        <f>CT6*(CT31/128)</f>
        <v>0</v>
      </c>
      <c r="CU62" s="409"/>
      <c r="CV62" s="403">
        <f>CV6*(CV31/128)</f>
        <v>0</v>
      </c>
      <c r="CW62" s="409"/>
      <c r="CX62" s="403">
        <f>CX6*(CX31/128)</f>
        <v>0</v>
      </c>
      <c r="CY62" s="409"/>
      <c r="CZ62" s="403">
        <f>CZ6*(CZ31/128)</f>
        <v>0</v>
      </c>
      <c r="DA62" s="409"/>
      <c r="DB62" s="403">
        <f>DB6*(DB31/128)</f>
        <v>0</v>
      </c>
      <c r="DC62" s="409"/>
      <c r="DD62" s="403">
        <f>DD6*(DD31/128)</f>
        <v>0</v>
      </c>
      <c r="DE62" s="409"/>
      <c r="DF62" s="403">
        <f>DF6*(DF31/128)</f>
        <v>0</v>
      </c>
      <c r="DG62" s="409"/>
      <c r="DH62" s="403">
        <f>DH6*(DH31/128)</f>
        <v>0</v>
      </c>
      <c r="DI62" s="409"/>
      <c r="DJ62" s="403">
        <f>DJ6*(DJ31/128)</f>
        <v>0</v>
      </c>
      <c r="DK62" s="409"/>
      <c r="DL62" s="403">
        <f>DL6*(DL31/128)</f>
        <v>0</v>
      </c>
      <c r="DM62" s="409"/>
      <c r="DN62" s="403">
        <f>DN6*(DN31/128)</f>
        <v>0</v>
      </c>
      <c r="DO62" s="409"/>
      <c r="DP62" s="403">
        <f>DP6*(DP31/128)</f>
        <v>0</v>
      </c>
      <c r="DQ62" s="409"/>
      <c r="DR62" s="403">
        <f>DR6*(DR31/128)</f>
        <v>0</v>
      </c>
      <c r="DS62" s="404"/>
      <c r="DT62" s="403">
        <f>DT6*(DT31/128)</f>
        <v>0</v>
      </c>
      <c r="DU62" s="101"/>
      <c r="DV62" s="403">
        <f>DV6*(DV31/128)</f>
        <v>0</v>
      </c>
      <c r="DW62" s="101"/>
      <c r="DX62" s="403">
        <f>DX6*(DX31/128)</f>
        <v>0</v>
      </c>
      <c r="DY62" s="101"/>
      <c r="DZ62" s="403">
        <f>DZ6*(DZ31/128)</f>
        <v>0</v>
      </c>
      <c r="EA62" s="101"/>
      <c r="EB62" s="403">
        <f>EB6*(EB31/128)</f>
        <v>0</v>
      </c>
      <c r="EC62" s="101"/>
      <c r="ED62" s="403">
        <f>ED6*(ED31/128)</f>
        <v>0</v>
      </c>
      <c r="EE62" s="101"/>
      <c r="EF62" s="403">
        <f>EF6*(EF31/128)</f>
        <v>0</v>
      </c>
      <c r="EG62" s="101"/>
      <c r="EH62" s="403">
        <f>EH6*(EH31/128)</f>
        <v>0</v>
      </c>
      <c r="EI62" s="101"/>
      <c r="EJ62" s="403">
        <f>EJ6*(EJ31/128)</f>
        <v>0</v>
      </c>
      <c r="EK62" s="101"/>
      <c r="EL62" s="403">
        <f>EL6*(EL31/128)</f>
        <v>0</v>
      </c>
      <c r="EM62" s="101"/>
      <c r="EN62" s="403">
        <f>EN6*(EN31/128)</f>
        <v>0</v>
      </c>
      <c r="EO62" s="101"/>
      <c r="EP62" s="403">
        <f>EP6*(EP31/128)</f>
        <v>0</v>
      </c>
      <c r="EQ62" s="101"/>
      <c r="ER62" s="403">
        <f>ER6*(ER31/128)</f>
        <v>0</v>
      </c>
      <c r="ES62" s="101"/>
      <c r="ET62" s="403">
        <f>ET6*(ET31/128)</f>
        <v>0</v>
      </c>
      <c r="EU62" s="101"/>
      <c r="EV62" s="403">
        <f>EV6*(EV31/128)</f>
        <v>0</v>
      </c>
      <c r="EW62" s="101"/>
      <c r="EX62" s="403">
        <f>EX6*(EX31/128)</f>
        <v>0</v>
      </c>
      <c r="EY62" s="101"/>
      <c r="EZ62" s="403">
        <f>EZ6*(EZ31/128)</f>
        <v>0</v>
      </c>
      <c r="FA62" s="101"/>
      <c r="FB62" s="403">
        <f>FB6*(FB31/128)</f>
        <v>0</v>
      </c>
      <c r="FC62" s="101"/>
      <c r="FD62" s="403">
        <f>FD6*(FD31/128)</f>
        <v>0</v>
      </c>
      <c r="FE62" s="101"/>
      <c r="FF62" s="403">
        <f>FF6*(FF31/128)</f>
        <v>0</v>
      </c>
      <c r="FG62" s="101"/>
      <c r="FH62" s="403">
        <f>FH6*(FH31/128)</f>
        <v>0</v>
      </c>
      <c r="FI62" s="101"/>
      <c r="FJ62" s="403">
        <f>FJ6*(FJ31/128)</f>
        <v>0</v>
      </c>
      <c r="FK62" s="101"/>
      <c r="FL62" s="403">
        <f>FL6*(FL31/128)</f>
        <v>0</v>
      </c>
      <c r="FM62" s="101"/>
      <c r="FN62" s="403">
        <f>FN6*(FN31/128)</f>
        <v>0</v>
      </c>
      <c r="FO62" s="101"/>
      <c r="FP62" s="403">
        <f>FP6*(FP31/128)</f>
        <v>0</v>
      </c>
      <c r="FQ62" s="101"/>
      <c r="FR62" s="403">
        <f>FR6*(FR31/128)</f>
        <v>0</v>
      </c>
      <c r="FS62" s="101"/>
      <c r="FT62" s="403">
        <f>FT6*(FT31/128)</f>
        <v>0</v>
      </c>
      <c r="FU62" s="101"/>
      <c r="FV62" s="403">
        <f>FV6*(FV31/128)</f>
        <v>0</v>
      </c>
      <c r="FW62" s="101"/>
      <c r="FX62" s="403">
        <f>FX6*(FX31/128)</f>
        <v>0</v>
      </c>
      <c r="FY62" s="101"/>
      <c r="FZ62" s="403">
        <f>FZ6*(FZ31/128)</f>
        <v>0</v>
      </c>
      <c r="GA62" s="101"/>
      <c r="GB62" s="51"/>
      <c r="GC62" s="206">
        <f t="shared" si="46"/>
        <v>0</v>
      </c>
      <c r="GD62" s="51"/>
    </row>
    <row r="63" spans="2:186" ht="30" hidden="1">
      <c r="B63" s="52"/>
      <c r="C63" s="52"/>
      <c r="D63" s="204" t="s">
        <v>89</v>
      </c>
      <c r="F63" s="78"/>
      <c r="G63" s="98"/>
      <c r="H63" s="98"/>
      <c r="I63" s="98"/>
      <c r="J63" s="98"/>
      <c r="K63" s="98"/>
      <c r="L63" s="98"/>
      <c r="M63" s="142"/>
      <c r="N63" s="142"/>
      <c r="O63" s="142"/>
      <c r="P63" s="142"/>
      <c r="Q63" s="142"/>
      <c r="R63" s="142"/>
      <c r="S63" s="142"/>
      <c r="T63" s="78"/>
      <c r="U63" s="78"/>
      <c r="V63" s="78"/>
      <c r="W63" s="78"/>
      <c r="X63" s="78"/>
      <c r="Y63" s="78"/>
      <c r="Z63" s="78"/>
      <c r="AA63" s="78"/>
      <c r="AB63" s="78"/>
      <c r="AC63" s="78"/>
      <c r="AD63" s="78"/>
      <c r="AE63" s="139"/>
      <c r="AF63" s="78"/>
      <c r="AG63" s="162"/>
      <c r="AH63" s="162"/>
      <c r="AI63" s="162"/>
      <c r="AJ63" s="162"/>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78"/>
      <c r="BL63" s="417"/>
      <c r="BM63" s="78"/>
      <c r="BN63" s="417"/>
      <c r="BO63" s="78"/>
      <c r="BP63" s="417"/>
      <c r="BQ63" s="78"/>
      <c r="BR63" s="417"/>
      <c r="BS63" s="78"/>
      <c r="BT63" s="417"/>
      <c r="BU63" s="78"/>
      <c r="BV63" s="417"/>
      <c r="BW63" s="78"/>
      <c r="BX63" s="417"/>
      <c r="BY63" s="78"/>
      <c r="BZ63" s="417"/>
      <c r="CA63" s="78"/>
      <c r="CB63" s="417"/>
      <c r="CC63" s="78"/>
      <c r="CD63" s="417"/>
      <c r="CE63" s="78"/>
      <c r="CF63" s="417"/>
      <c r="CG63" s="78"/>
      <c r="CH63" s="417"/>
      <c r="CI63" s="78"/>
      <c r="CJ63" s="417"/>
      <c r="CK63" s="78"/>
      <c r="CL63" s="417"/>
      <c r="CM63" s="78"/>
      <c r="CN63" s="417"/>
      <c r="CO63" s="78"/>
      <c r="CP63" s="417"/>
      <c r="CQ63" s="78"/>
      <c r="CR63" s="417"/>
      <c r="CS63" s="78"/>
      <c r="CT63" s="417"/>
      <c r="CU63" s="78"/>
      <c r="CV63" s="417"/>
      <c r="CW63" s="78"/>
      <c r="CX63" s="417"/>
      <c r="CY63" s="78"/>
      <c r="CZ63" s="417"/>
      <c r="DA63" s="78"/>
      <c r="DB63" s="417"/>
      <c r="DC63" s="78"/>
      <c r="DD63" s="417"/>
      <c r="DE63" s="78"/>
      <c r="DF63" s="417"/>
      <c r="DG63" s="78"/>
      <c r="DH63" s="417"/>
      <c r="DI63" s="78"/>
      <c r="DJ63" s="417"/>
      <c r="DK63" s="78"/>
      <c r="DL63" s="417"/>
      <c r="DM63" s="78"/>
      <c r="DN63" s="417"/>
      <c r="DO63" s="78"/>
      <c r="DP63" s="417"/>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4"/>
      <c r="GD63" s="142"/>
    </row>
    <row r="64" spans="2:186" ht="20.25">
      <c r="B64" s="51"/>
      <c r="C64" s="51"/>
      <c r="D64" s="51"/>
      <c r="E64" s="140"/>
      <c r="F64" s="101"/>
      <c r="G64" s="142"/>
      <c r="H64" s="142"/>
      <c r="I64" s="142"/>
      <c r="J64" s="142"/>
      <c r="K64" s="142"/>
      <c r="L64" s="142"/>
      <c r="M64" s="142"/>
      <c r="N64" s="142"/>
      <c r="O64" s="101"/>
      <c r="P64" s="101"/>
      <c r="Q64" s="101"/>
      <c r="R64" s="101"/>
      <c r="S64" s="101"/>
      <c r="T64" s="101"/>
      <c r="U64" s="101"/>
      <c r="V64" s="101"/>
      <c r="W64" s="101"/>
      <c r="X64" s="101"/>
      <c r="Y64" s="101"/>
      <c r="Z64" s="101"/>
      <c r="AA64" s="101"/>
      <c r="AB64" s="101"/>
      <c r="AC64" s="101"/>
      <c r="AD64" s="101"/>
      <c r="AE64" s="139"/>
      <c r="AF64" s="101"/>
      <c r="AG64" s="140"/>
      <c r="AH64" s="140"/>
      <c r="AI64" s="140"/>
      <c r="AJ64" s="140"/>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101"/>
      <c r="BL64" s="418"/>
      <c r="BM64" s="101"/>
      <c r="BN64" s="418"/>
      <c r="BO64" s="101"/>
      <c r="BP64" s="418"/>
      <c r="BQ64" s="101"/>
      <c r="BR64" s="418"/>
      <c r="BS64" s="101"/>
      <c r="BT64" s="418"/>
      <c r="BU64" s="101"/>
      <c r="BV64" s="418"/>
      <c r="BW64" s="101"/>
      <c r="BX64" s="418"/>
      <c r="BY64" s="101"/>
      <c r="BZ64" s="418"/>
      <c r="CA64" s="101"/>
      <c r="CB64" s="418"/>
      <c r="CC64" s="101"/>
      <c r="CD64" s="418"/>
      <c r="CE64" s="101"/>
      <c r="CF64" s="418"/>
      <c r="CG64" s="101"/>
      <c r="CH64" s="418"/>
      <c r="CI64" s="101"/>
      <c r="CJ64" s="418"/>
      <c r="CK64" s="101"/>
      <c r="CL64" s="418"/>
      <c r="CM64" s="101"/>
      <c r="CN64" s="418"/>
      <c r="CO64" s="101"/>
      <c r="CP64" s="418"/>
      <c r="CQ64" s="101"/>
      <c r="CR64" s="418"/>
      <c r="CS64" s="101"/>
      <c r="CT64" s="418"/>
      <c r="CU64" s="101"/>
      <c r="CV64" s="418"/>
      <c r="CW64" s="101"/>
      <c r="CX64" s="418"/>
      <c r="CY64" s="101"/>
      <c r="CZ64" s="418"/>
      <c r="DA64" s="101"/>
      <c r="DB64" s="418"/>
      <c r="DC64" s="101"/>
      <c r="DD64" s="418"/>
      <c r="DE64" s="101"/>
      <c r="DF64" s="418"/>
      <c r="DG64" s="101"/>
      <c r="DH64" s="418"/>
      <c r="DI64" s="101"/>
      <c r="DJ64" s="418"/>
      <c r="DK64" s="101"/>
      <c r="DL64" s="418"/>
      <c r="DM64" s="101"/>
      <c r="DN64" s="418"/>
      <c r="DO64" s="101"/>
      <c r="DP64" s="418"/>
      <c r="DQ64" s="101"/>
      <c r="DR64" s="101"/>
      <c r="DS64" s="101"/>
      <c r="DT64" s="101"/>
      <c r="DU64" s="101"/>
      <c r="DV64" s="101"/>
      <c r="DW64" s="101"/>
      <c r="DX64" s="101"/>
      <c r="DY64" s="101"/>
      <c r="DZ64" s="101"/>
      <c r="EA64" s="101"/>
      <c r="EB64" s="101"/>
      <c r="EC64" s="101"/>
      <c r="ED64" s="101"/>
      <c r="EE64" s="101"/>
      <c r="EF64" s="101"/>
      <c r="EG64" s="101"/>
      <c r="EH64" s="101"/>
      <c r="EI64" s="101"/>
      <c r="EJ64" s="101"/>
      <c r="EK64" s="101"/>
      <c r="EL64" s="101"/>
      <c r="EM64" s="101"/>
      <c r="EN64" s="101"/>
      <c r="EO64" s="101"/>
      <c r="EP64" s="101"/>
      <c r="EQ64" s="101"/>
      <c r="ER64" s="101"/>
      <c r="ES64" s="101"/>
      <c r="ET64" s="101"/>
      <c r="EU64" s="101"/>
      <c r="EV64" s="101"/>
      <c r="EW64" s="101"/>
      <c r="EX64" s="101"/>
      <c r="EY64" s="101"/>
      <c r="EZ64" s="101"/>
      <c r="FA64" s="101"/>
      <c r="FB64" s="101"/>
      <c r="FC64" s="101"/>
      <c r="FD64" s="101"/>
      <c r="FE64" s="101"/>
      <c r="FF64" s="101"/>
      <c r="FG64" s="101"/>
      <c r="FH64" s="101"/>
      <c r="FI64" s="101"/>
      <c r="FJ64" s="101"/>
      <c r="FK64" s="101"/>
      <c r="FL64" s="101"/>
      <c r="FM64" s="101"/>
      <c r="FN64" s="101"/>
      <c r="FO64" s="101"/>
      <c r="FP64" s="101"/>
      <c r="FQ64" s="101"/>
      <c r="FR64" s="101"/>
      <c r="FS64" s="101"/>
      <c r="FT64" s="101"/>
      <c r="FU64" s="101"/>
      <c r="FV64" s="101"/>
      <c r="FW64" s="101"/>
      <c r="FX64" s="101"/>
      <c r="FY64" s="101"/>
      <c r="FZ64" s="101"/>
      <c r="GA64" s="101"/>
      <c r="GB64" s="51"/>
      <c r="GC64" s="125"/>
      <c r="GD64" s="51"/>
    </row>
    <row r="65" spans="5:186" ht="20.25">
      <c r="E65" s="67"/>
      <c r="F65" s="78"/>
      <c r="G65" s="98"/>
      <c r="H65" s="98"/>
      <c r="I65" s="98"/>
      <c r="J65" s="98"/>
      <c r="K65" s="98"/>
      <c r="L65" s="98"/>
      <c r="M65" s="98"/>
      <c r="N65" s="98"/>
      <c r="O65" s="78"/>
      <c r="P65" s="78"/>
      <c r="Q65" s="78"/>
      <c r="R65" s="78"/>
      <c r="S65" s="78"/>
      <c r="T65" s="78"/>
      <c r="U65" s="78"/>
      <c r="V65" s="78"/>
      <c r="W65" s="78"/>
      <c r="X65" s="78"/>
      <c r="Y65" s="78"/>
      <c r="Z65" s="78"/>
      <c r="AA65" s="78"/>
      <c r="AB65" s="78"/>
      <c r="AC65" s="78"/>
      <c r="AD65" s="78"/>
      <c r="AE65" s="139"/>
      <c r="AF65" s="78"/>
      <c r="AG65" s="67"/>
      <c r="AH65" s="67"/>
      <c r="AI65" s="67"/>
      <c r="AJ65" s="67"/>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417"/>
      <c r="BM65" s="78"/>
      <c r="BN65" s="417"/>
      <c r="BO65" s="78"/>
      <c r="BP65" s="417"/>
      <c r="BQ65" s="78"/>
      <c r="BR65" s="417"/>
      <c r="BS65" s="78"/>
      <c r="BT65" s="417"/>
      <c r="BU65" s="78"/>
      <c r="BV65" s="417"/>
      <c r="BW65" s="78"/>
      <c r="BX65" s="417"/>
      <c r="BY65" s="78"/>
      <c r="BZ65" s="417"/>
      <c r="CA65" s="78"/>
      <c r="CB65" s="417"/>
      <c r="CC65" s="78"/>
      <c r="CD65" s="417"/>
      <c r="CE65" s="78"/>
      <c r="CF65" s="417"/>
      <c r="CG65" s="78"/>
      <c r="CH65" s="417"/>
      <c r="CI65" s="78"/>
      <c r="CJ65" s="417"/>
      <c r="CK65" s="78"/>
      <c r="CL65" s="417"/>
      <c r="CM65" s="78"/>
      <c r="CN65" s="417"/>
      <c r="CO65" s="78"/>
      <c r="CP65" s="417"/>
      <c r="CQ65" s="78"/>
      <c r="CR65" s="417"/>
      <c r="CS65" s="78"/>
      <c r="CT65" s="417"/>
      <c r="CU65" s="78"/>
      <c r="CV65" s="417"/>
      <c r="CW65" s="78"/>
      <c r="CX65" s="417"/>
      <c r="CY65" s="78"/>
      <c r="CZ65" s="417"/>
      <c r="DA65" s="78"/>
      <c r="DB65" s="417"/>
      <c r="DC65" s="78"/>
      <c r="DD65" s="417"/>
      <c r="DE65" s="78"/>
      <c r="DF65" s="417"/>
      <c r="DG65" s="78"/>
      <c r="DH65" s="417"/>
      <c r="DI65" s="78"/>
      <c r="DJ65" s="417"/>
      <c r="DK65" s="78"/>
      <c r="DL65" s="417"/>
      <c r="DM65" s="78"/>
      <c r="DN65" s="417"/>
      <c r="DO65" s="78"/>
      <c r="DP65" s="417"/>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c r="EO65" s="78"/>
      <c r="EP65" s="78"/>
      <c r="EQ65" s="78"/>
      <c r="ER65" s="78"/>
      <c r="ES65" s="78"/>
      <c r="ET65" s="78"/>
      <c r="EU65" s="78"/>
      <c r="EV65" s="78"/>
      <c r="EW65" s="78"/>
      <c r="EX65" s="78"/>
      <c r="EY65" s="78"/>
      <c r="EZ65" s="78"/>
      <c r="FA65" s="78"/>
      <c r="FB65" s="78"/>
      <c r="FC65" s="78"/>
      <c r="FD65" s="78"/>
      <c r="FE65" s="78"/>
      <c r="FF65" s="78"/>
      <c r="FG65" s="78"/>
      <c r="FH65" s="78"/>
      <c r="FI65" s="78"/>
      <c r="FJ65" s="78"/>
      <c r="FK65" s="78"/>
      <c r="FL65" s="78"/>
      <c r="FM65" s="78"/>
      <c r="FN65" s="78"/>
      <c r="FO65" s="78"/>
      <c r="FP65" s="78"/>
      <c r="FQ65" s="78"/>
      <c r="FR65" s="78"/>
      <c r="FS65" s="78"/>
      <c r="FT65" s="78"/>
      <c r="FU65" s="78"/>
      <c r="FV65" s="78"/>
      <c r="FW65" s="78"/>
      <c r="FX65" s="78"/>
      <c r="FY65" s="78"/>
      <c r="FZ65" s="78"/>
      <c r="GA65" s="78"/>
      <c r="GB65" s="78"/>
      <c r="GC65" s="74"/>
      <c r="GD65" s="142"/>
    </row>
    <row r="66" spans="5:186" ht="20.25">
      <c r="E66" s="67"/>
      <c r="F66" s="78"/>
      <c r="G66" s="98"/>
      <c r="H66" s="98"/>
      <c r="I66" s="98"/>
      <c r="J66" s="98"/>
      <c r="K66" s="98"/>
      <c r="L66" s="98"/>
      <c r="M66" s="98"/>
      <c r="N66" s="98"/>
      <c r="O66" s="78"/>
      <c r="P66" s="78"/>
      <c r="Q66" s="78"/>
      <c r="R66" s="78"/>
      <c r="S66" s="78"/>
      <c r="T66" s="78"/>
      <c r="U66" s="78"/>
      <c r="V66" s="78"/>
      <c r="W66" s="78"/>
      <c r="X66" s="78"/>
      <c r="Y66" s="78"/>
      <c r="Z66" s="78"/>
      <c r="AA66" s="78"/>
      <c r="AB66" s="78"/>
      <c r="AC66" s="78"/>
      <c r="AD66" s="78"/>
      <c r="AE66" s="139"/>
      <c r="AF66" s="78"/>
      <c r="AG66" s="67"/>
      <c r="AH66" s="67"/>
      <c r="AI66" s="67"/>
      <c r="AJ66" s="67"/>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417"/>
      <c r="BM66" s="78"/>
      <c r="BN66" s="417"/>
      <c r="BO66" s="78"/>
      <c r="BP66" s="417"/>
      <c r="BQ66" s="78"/>
      <c r="BR66" s="417"/>
      <c r="BS66" s="78"/>
      <c r="BT66" s="417"/>
      <c r="BU66" s="78"/>
      <c r="BV66" s="417"/>
      <c r="BW66" s="78"/>
      <c r="BX66" s="417"/>
      <c r="BY66" s="78"/>
      <c r="BZ66" s="417"/>
      <c r="CA66" s="78"/>
      <c r="CB66" s="417"/>
      <c r="CC66" s="78"/>
      <c r="CD66" s="417"/>
      <c r="CE66" s="78"/>
      <c r="CF66" s="417"/>
      <c r="CG66" s="78"/>
      <c r="CH66" s="417"/>
      <c r="CI66" s="78"/>
      <c r="CJ66" s="417"/>
      <c r="CK66" s="78"/>
      <c r="CL66" s="417"/>
      <c r="CM66" s="78"/>
      <c r="CN66" s="417"/>
      <c r="CO66" s="78"/>
      <c r="CP66" s="417"/>
      <c r="CQ66" s="78"/>
      <c r="CR66" s="417"/>
      <c r="CS66" s="78"/>
      <c r="CT66" s="417"/>
      <c r="CU66" s="78"/>
      <c r="CV66" s="417"/>
      <c r="CW66" s="78"/>
      <c r="CX66" s="417"/>
      <c r="CY66" s="78"/>
      <c r="CZ66" s="417"/>
      <c r="DA66" s="78"/>
      <c r="DB66" s="417"/>
      <c r="DC66" s="78"/>
      <c r="DD66" s="417"/>
      <c r="DE66" s="78"/>
      <c r="DF66" s="417"/>
      <c r="DG66" s="78"/>
      <c r="DH66" s="417"/>
      <c r="DI66" s="78"/>
      <c r="DJ66" s="417"/>
      <c r="DK66" s="78"/>
      <c r="DL66" s="417"/>
      <c r="DM66" s="78"/>
      <c r="DN66" s="417"/>
      <c r="DO66" s="78"/>
      <c r="DP66" s="417"/>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c r="EO66" s="78"/>
      <c r="EP66" s="78"/>
      <c r="EQ66" s="78"/>
      <c r="ER66" s="78"/>
      <c r="ES66" s="78"/>
      <c r="ET66" s="78"/>
      <c r="EU66" s="78"/>
      <c r="EV66" s="78"/>
      <c r="EW66" s="78"/>
      <c r="EX66" s="78"/>
      <c r="EY66" s="78"/>
      <c r="EZ66" s="78"/>
      <c r="FA66" s="78"/>
      <c r="FB66" s="78"/>
      <c r="FC66" s="78"/>
      <c r="FD66" s="78"/>
      <c r="FE66" s="78"/>
      <c r="FF66" s="78"/>
      <c r="FG66" s="78"/>
      <c r="FH66" s="78"/>
      <c r="FI66" s="78"/>
      <c r="FJ66" s="78"/>
      <c r="FK66" s="78"/>
      <c r="FL66" s="78"/>
      <c r="FM66" s="78"/>
      <c r="FN66" s="78"/>
      <c r="FO66" s="78"/>
      <c r="FP66" s="78"/>
      <c r="FQ66" s="78"/>
      <c r="FR66" s="78"/>
      <c r="FS66" s="78"/>
      <c r="FT66" s="78"/>
      <c r="FU66" s="78"/>
      <c r="FV66" s="78"/>
      <c r="FW66" s="78"/>
      <c r="FX66" s="78"/>
      <c r="FY66" s="78"/>
      <c r="FZ66" s="78"/>
      <c r="GA66" s="78"/>
      <c r="GB66" s="78"/>
      <c r="GC66" s="74"/>
      <c r="GD66" s="142"/>
    </row>
    <row r="67" spans="5:186" ht="20.25">
      <c r="E67" s="67"/>
      <c r="F67" s="78"/>
      <c r="G67" s="98"/>
      <c r="H67" s="98"/>
      <c r="I67" s="98"/>
      <c r="J67" s="98"/>
      <c r="K67" s="98"/>
      <c r="L67" s="98"/>
      <c r="M67" s="98"/>
      <c r="N67" s="98"/>
      <c r="O67" s="78"/>
      <c r="P67" s="78"/>
      <c r="Q67" s="78"/>
      <c r="R67" s="78"/>
      <c r="S67" s="78"/>
      <c r="T67" s="78"/>
      <c r="U67" s="78"/>
      <c r="V67" s="78"/>
      <c r="W67" s="78"/>
      <c r="X67" s="78"/>
      <c r="Y67" s="78"/>
      <c r="Z67" s="78"/>
      <c r="AA67" s="78"/>
      <c r="AB67" s="78"/>
      <c r="AC67" s="78"/>
      <c r="AD67" s="78"/>
      <c r="AE67" s="139"/>
      <c r="AF67" s="78"/>
      <c r="AG67" s="67"/>
      <c r="AH67" s="67"/>
      <c r="AI67" s="67"/>
      <c r="AJ67" s="67"/>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417"/>
      <c r="BM67" s="78"/>
      <c r="BN67" s="417"/>
      <c r="BO67" s="78"/>
      <c r="BP67" s="417"/>
      <c r="BQ67" s="78"/>
      <c r="BR67" s="417"/>
      <c r="BS67" s="78"/>
      <c r="BT67" s="417"/>
      <c r="BU67" s="78"/>
      <c r="BV67" s="417"/>
      <c r="BW67" s="78"/>
      <c r="BX67" s="417"/>
      <c r="BY67" s="78"/>
      <c r="BZ67" s="417"/>
      <c r="CA67" s="78"/>
      <c r="CB67" s="417"/>
      <c r="CC67" s="78"/>
      <c r="CD67" s="417"/>
      <c r="CE67" s="142"/>
      <c r="CF67" s="417"/>
      <c r="CG67" s="78"/>
      <c r="CH67" s="417"/>
      <c r="CI67" s="78"/>
      <c r="CJ67" s="417"/>
      <c r="CK67" s="78"/>
      <c r="CL67" s="417"/>
      <c r="CM67" s="78"/>
      <c r="CN67" s="417"/>
      <c r="CO67" s="78"/>
      <c r="CP67" s="417"/>
      <c r="CQ67" s="78"/>
      <c r="CR67" s="417"/>
      <c r="CS67" s="78"/>
      <c r="CT67" s="417"/>
      <c r="CU67" s="78"/>
      <c r="CV67" s="417"/>
      <c r="CW67" s="78"/>
      <c r="CX67" s="417"/>
      <c r="CY67" s="78"/>
      <c r="CZ67" s="417"/>
      <c r="DA67" s="78"/>
      <c r="DB67" s="417"/>
      <c r="DC67" s="78"/>
      <c r="DD67" s="417"/>
      <c r="DE67" s="78"/>
      <c r="DF67" s="417"/>
      <c r="DG67" s="78"/>
      <c r="DH67" s="417"/>
      <c r="DI67" s="78"/>
      <c r="DJ67" s="417"/>
      <c r="DK67" s="78"/>
      <c r="DL67" s="417"/>
      <c r="DM67" s="78"/>
      <c r="DN67" s="417"/>
      <c r="DO67" s="78"/>
      <c r="DP67" s="417"/>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8"/>
      <c r="FF67" s="78"/>
      <c r="FG67" s="78"/>
      <c r="FH67" s="78"/>
      <c r="FI67" s="78"/>
      <c r="FJ67" s="78"/>
      <c r="FK67" s="78"/>
      <c r="FL67" s="78"/>
      <c r="FM67" s="78"/>
      <c r="FN67" s="78"/>
      <c r="FO67" s="78"/>
      <c r="FP67" s="78"/>
      <c r="FQ67" s="78"/>
      <c r="FR67" s="78"/>
      <c r="FS67" s="78"/>
      <c r="FT67" s="78"/>
      <c r="FU67" s="78"/>
      <c r="FV67" s="78"/>
      <c r="FW67" s="78"/>
      <c r="FX67" s="78"/>
      <c r="FY67" s="78"/>
      <c r="FZ67" s="78"/>
      <c r="GA67" s="78"/>
      <c r="GB67" s="78"/>
      <c r="GC67" s="74"/>
      <c r="GD67" s="142"/>
    </row>
    <row r="68" spans="5:186" ht="20.25">
      <c r="E68" s="67"/>
      <c r="F68" s="78"/>
      <c r="G68" s="98"/>
      <c r="H68" s="98"/>
      <c r="I68" s="98"/>
      <c r="J68" s="98"/>
      <c r="K68" s="98"/>
      <c r="L68" s="98"/>
      <c r="M68" s="98"/>
      <c r="N68" s="98"/>
      <c r="O68" s="78"/>
      <c r="P68" s="78"/>
      <c r="Q68" s="78"/>
      <c r="R68" s="78"/>
      <c r="S68" s="78"/>
      <c r="T68" s="78"/>
      <c r="U68" s="78"/>
      <c r="V68" s="78"/>
      <c r="W68" s="78"/>
      <c r="X68" s="78"/>
      <c r="Y68" s="78"/>
      <c r="Z68" s="78"/>
      <c r="AA68" s="78"/>
      <c r="AB68" s="78"/>
      <c r="AC68" s="78"/>
      <c r="AD68" s="78"/>
      <c r="AE68" s="78"/>
      <c r="AF68" s="78"/>
      <c r="AG68" s="67"/>
      <c r="AH68" s="67"/>
      <c r="AI68" s="67"/>
      <c r="AJ68" s="67"/>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417"/>
      <c r="BM68" s="78"/>
      <c r="BN68" s="417"/>
      <c r="BO68" s="78"/>
      <c r="BP68" s="417"/>
      <c r="BQ68" s="78"/>
      <c r="BR68" s="417"/>
      <c r="BS68" s="78"/>
      <c r="BT68" s="417"/>
      <c r="BU68" s="78"/>
      <c r="BV68" s="417"/>
      <c r="BW68" s="78"/>
      <c r="BX68" s="417"/>
      <c r="BY68" s="78"/>
      <c r="BZ68" s="417"/>
      <c r="CA68" s="78"/>
      <c r="CB68" s="417"/>
      <c r="CC68" s="78"/>
      <c r="CD68" s="417"/>
      <c r="CE68" s="142"/>
      <c r="CF68" s="417"/>
      <c r="CG68" s="78"/>
      <c r="CH68" s="417"/>
      <c r="CI68" s="78"/>
      <c r="CJ68" s="417"/>
      <c r="CK68" s="78"/>
      <c r="CL68" s="417"/>
      <c r="CM68" s="78"/>
      <c r="CN68" s="417"/>
      <c r="CO68" s="78"/>
      <c r="CP68" s="417"/>
      <c r="CQ68" s="78"/>
      <c r="CR68" s="417"/>
      <c r="CS68" s="78"/>
      <c r="CT68" s="417"/>
      <c r="CU68" s="78"/>
      <c r="CV68" s="417"/>
      <c r="CW68" s="78"/>
      <c r="CX68" s="417"/>
      <c r="CY68" s="78"/>
      <c r="CZ68" s="417"/>
      <c r="DA68" s="78"/>
      <c r="DB68" s="417"/>
      <c r="DC68" s="78"/>
      <c r="DD68" s="417"/>
      <c r="DE68" s="78"/>
      <c r="DF68" s="417"/>
      <c r="DG68" s="78"/>
      <c r="DH68" s="417"/>
      <c r="DI68" s="78"/>
      <c r="DJ68" s="417"/>
      <c r="DK68" s="78"/>
      <c r="DL68" s="417"/>
      <c r="DM68" s="78"/>
      <c r="DN68" s="417"/>
      <c r="DO68" s="78"/>
      <c r="DP68" s="417"/>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c r="EO68" s="78"/>
      <c r="EP68" s="78"/>
      <c r="EQ68" s="78"/>
      <c r="ER68" s="78"/>
      <c r="ES68" s="78"/>
      <c r="ET68" s="78"/>
      <c r="EU68" s="78"/>
      <c r="EV68" s="78"/>
      <c r="EW68" s="78"/>
      <c r="EX68" s="78"/>
      <c r="EY68" s="78"/>
      <c r="EZ68" s="78"/>
      <c r="FA68" s="78"/>
      <c r="FB68" s="78"/>
      <c r="FC68" s="78"/>
      <c r="FD68" s="78"/>
      <c r="FE68" s="78"/>
      <c r="FF68" s="78"/>
      <c r="FG68" s="78"/>
      <c r="FH68" s="78"/>
      <c r="FI68" s="78"/>
      <c r="FJ68" s="78"/>
      <c r="FK68" s="78"/>
      <c r="FL68" s="78"/>
      <c r="FM68" s="78"/>
      <c r="FN68" s="78"/>
      <c r="FO68" s="78"/>
      <c r="FP68" s="78"/>
      <c r="FQ68" s="78"/>
      <c r="FR68" s="78"/>
      <c r="FS68" s="78"/>
      <c r="FT68" s="78"/>
      <c r="FU68" s="78"/>
      <c r="FV68" s="78"/>
      <c r="FW68" s="78"/>
      <c r="FX68" s="78"/>
      <c r="FY68" s="78"/>
      <c r="FZ68" s="78"/>
      <c r="GA68" s="78"/>
      <c r="GB68" s="78"/>
      <c r="GC68" s="74"/>
      <c r="GD68" s="142"/>
    </row>
    <row r="69" spans="5:186" ht="20.25">
      <c r="E69" s="67"/>
      <c r="F69" s="78"/>
      <c r="G69" s="98"/>
      <c r="H69" s="98"/>
      <c r="I69" s="98"/>
      <c r="J69" s="98"/>
      <c r="K69" s="98"/>
      <c r="L69" s="98"/>
      <c r="M69" s="98"/>
      <c r="N69" s="98"/>
      <c r="O69" s="78"/>
      <c r="P69" s="78"/>
      <c r="Q69" s="78"/>
      <c r="R69" s="78"/>
      <c r="S69" s="78"/>
      <c r="T69" s="78"/>
      <c r="U69" s="78"/>
      <c r="V69" s="78"/>
      <c r="W69" s="78"/>
      <c r="X69" s="78"/>
      <c r="Y69" s="78"/>
      <c r="Z69" s="78"/>
      <c r="AA69" s="78"/>
      <c r="AB69" s="78"/>
      <c r="AC69" s="78"/>
      <c r="AD69" s="78"/>
      <c r="AE69" s="78"/>
      <c r="AF69" s="78"/>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416"/>
      <c r="BM69" s="67"/>
      <c r="BN69" s="416"/>
      <c r="BO69" s="74"/>
      <c r="BP69" s="416"/>
      <c r="BQ69" s="78"/>
      <c r="BR69" s="416"/>
      <c r="BS69" s="78"/>
      <c r="BT69" s="416"/>
      <c r="BU69" s="78"/>
      <c r="BV69" s="416"/>
      <c r="BW69" s="78"/>
      <c r="BX69" s="416"/>
      <c r="BY69" s="78"/>
      <c r="BZ69" s="416"/>
      <c r="CA69" s="78"/>
      <c r="CB69" s="416"/>
      <c r="CC69" s="78"/>
      <c r="CD69" s="416"/>
      <c r="CE69" s="78"/>
      <c r="CF69" s="416"/>
      <c r="CG69" s="78"/>
      <c r="CH69" s="416"/>
      <c r="CI69" s="78"/>
      <c r="CJ69" s="416"/>
      <c r="CK69" s="78"/>
      <c r="CL69" s="416"/>
      <c r="CM69" s="78"/>
      <c r="CN69" s="416"/>
      <c r="CO69" s="78"/>
      <c r="CP69" s="416"/>
      <c r="CQ69" s="78"/>
      <c r="CR69" s="416"/>
      <c r="CS69" s="78"/>
      <c r="CT69" s="416"/>
      <c r="CU69" s="78"/>
      <c r="CV69" s="416"/>
      <c r="CW69" s="78"/>
      <c r="CX69" s="416"/>
      <c r="CY69" s="78"/>
      <c r="CZ69" s="416"/>
      <c r="DA69" s="78"/>
      <c r="DB69" s="416"/>
      <c r="DC69" s="78"/>
      <c r="DD69" s="416"/>
      <c r="DE69" s="78"/>
      <c r="DF69" s="416"/>
      <c r="DG69" s="78"/>
      <c r="DH69" s="416"/>
      <c r="DI69" s="78"/>
      <c r="DJ69" s="416"/>
      <c r="DK69" s="78"/>
      <c r="DL69" s="416"/>
      <c r="DM69" s="78"/>
      <c r="DN69" s="416"/>
      <c r="DO69" s="78"/>
      <c r="DP69" s="416"/>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c r="EO69" s="78"/>
      <c r="EP69" s="78"/>
      <c r="EQ69" s="78"/>
      <c r="ER69" s="78"/>
      <c r="ES69" s="78"/>
      <c r="ET69" s="78"/>
      <c r="EU69" s="78"/>
      <c r="EV69" s="78"/>
      <c r="EW69" s="78"/>
      <c r="EX69" s="78"/>
      <c r="EY69" s="78"/>
      <c r="EZ69" s="78"/>
      <c r="FA69" s="78"/>
      <c r="FB69" s="78"/>
      <c r="FC69" s="78"/>
      <c r="FD69" s="78"/>
      <c r="FE69" s="78"/>
      <c r="FF69" s="78"/>
      <c r="FG69" s="78"/>
      <c r="FH69" s="78"/>
      <c r="FI69" s="78"/>
      <c r="FJ69" s="78"/>
      <c r="FK69" s="78"/>
      <c r="FL69" s="78"/>
      <c r="FM69" s="78"/>
      <c r="FN69" s="78"/>
      <c r="FO69" s="78"/>
      <c r="FP69" s="78"/>
      <c r="FQ69" s="78"/>
      <c r="FR69" s="78"/>
      <c r="FS69" s="78"/>
      <c r="FT69" s="78"/>
      <c r="FU69" s="78"/>
      <c r="FV69" s="78"/>
      <c r="FW69" s="78"/>
      <c r="FX69" s="78"/>
      <c r="FY69" s="78"/>
      <c r="FZ69" s="78"/>
      <c r="GA69" s="78"/>
      <c r="GB69" s="78"/>
      <c r="GC69" s="74"/>
      <c r="GD69" s="78"/>
    </row>
    <row r="70" spans="5:186" ht="20.25">
      <c r="E70" s="67"/>
      <c r="F70" s="67"/>
      <c r="G70" s="391"/>
      <c r="H70" s="391"/>
      <c r="I70" s="391"/>
      <c r="J70" s="391"/>
      <c r="K70" s="391"/>
      <c r="L70" s="391"/>
      <c r="M70" s="391"/>
      <c r="N70" s="391"/>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416"/>
      <c r="BM70" s="67"/>
      <c r="BN70" s="416"/>
      <c r="BO70" s="74"/>
      <c r="BP70" s="416"/>
      <c r="BQ70" s="78"/>
      <c r="BR70" s="416"/>
      <c r="BS70" s="78"/>
      <c r="BT70" s="416"/>
      <c r="BU70" s="78"/>
      <c r="BV70" s="416"/>
      <c r="BW70" s="78"/>
      <c r="BX70" s="416"/>
      <c r="BY70" s="78"/>
      <c r="BZ70" s="416"/>
      <c r="CA70" s="78"/>
      <c r="CB70" s="416"/>
      <c r="CC70" s="78"/>
      <c r="CD70" s="416"/>
      <c r="CE70" s="78"/>
      <c r="CF70" s="416"/>
      <c r="CG70" s="78"/>
      <c r="CH70" s="416"/>
      <c r="CI70" s="78"/>
      <c r="CJ70" s="416"/>
      <c r="CK70" s="78"/>
      <c r="CL70" s="416"/>
      <c r="CM70" s="78"/>
      <c r="CN70" s="416"/>
      <c r="CO70" s="78"/>
      <c r="CP70" s="416"/>
      <c r="CQ70" s="78"/>
      <c r="CR70" s="416"/>
      <c r="CS70" s="78"/>
      <c r="CT70" s="416"/>
      <c r="CU70" s="78"/>
      <c r="CV70" s="416"/>
      <c r="CW70" s="78"/>
      <c r="CX70" s="416"/>
      <c r="CY70" s="78"/>
      <c r="CZ70" s="416"/>
      <c r="DA70" s="78"/>
      <c r="DB70" s="416"/>
      <c r="DC70" s="78"/>
      <c r="DD70" s="416"/>
      <c r="DE70" s="78"/>
      <c r="DF70" s="416"/>
      <c r="DG70" s="78"/>
      <c r="DH70" s="416"/>
      <c r="DI70" s="78"/>
      <c r="DJ70" s="416"/>
      <c r="DK70" s="78"/>
      <c r="DL70" s="416"/>
      <c r="DM70" s="78"/>
      <c r="DN70" s="416"/>
      <c r="DO70" s="78"/>
      <c r="DP70" s="416"/>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c r="EO70" s="78"/>
      <c r="EP70" s="78"/>
      <c r="EQ70" s="78"/>
      <c r="ER70" s="78"/>
      <c r="ES70" s="78"/>
      <c r="ET70" s="78"/>
      <c r="EU70" s="78"/>
      <c r="EV70" s="78"/>
      <c r="EW70" s="78"/>
      <c r="EX70" s="78"/>
      <c r="EY70" s="78"/>
      <c r="EZ70" s="78"/>
      <c r="FA70" s="78"/>
      <c r="FB70" s="78"/>
      <c r="FC70" s="78"/>
      <c r="FD70" s="78"/>
      <c r="FE70" s="78"/>
      <c r="FF70" s="78"/>
      <c r="FG70" s="78"/>
      <c r="FH70" s="78"/>
      <c r="FI70" s="78"/>
      <c r="FJ70" s="78"/>
      <c r="FK70" s="78"/>
      <c r="FL70" s="78"/>
      <c r="FM70" s="78"/>
      <c r="FN70" s="78"/>
      <c r="FO70" s="78"/>
      <c r="FP70" s="78"/>
      <c r="FQ70" s="78"/>
      <c r="FR70" s="78"/>
      <c r="FS70" s="78"/>
      <c r="FT70" s="78"/>
      <c r="FU70" s="78"/>
      <c r="FV70" s="78"/>
      <c r="FW70" s="78"/>
      <c r="FX70" s="78"/>
      <c r="FY70" s="78"/>
      <c r="FZ70" s="78"/>
      <c r="GA70" s="78"/>
      <c r="GB70" s="78"/>
      <c r="GC70" s="74"/>
      <c r="GD70" s="78"/>
    </row>
    <row r="71" spans="5:186" ht="20.25">
      <c r="E71" s="67"/>
      <c r="F71" s="67"/>
      <c r="G71" s="391"/>
      <c r="H71" s="391"/>
      <c r="I71" s="391"/>
      <c r="J71" s="391"/>
      <c r="K71" s="391"/>
      <c r="L71" s="391"/>
      <c r="M71" s="391"/>
      <c r="N71" s="391"/>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416"/>
      <c r="BM71" s="67"/>
      <c r="BN71" s="416"/>
      <c r="BO71" s="74"/>
      <c r="BP71" s="416"/>
      <c r="BQ71" s="78"/>
      <c r="BR71" s="416"/>
      <c r="BS71" s="78"/>
      <c r="BT71" s="416"/>
      <c r="BU71" s="78"/>
      <c r="BV71" s="416"/>
      <c r="BW71" s="78"/>
      <c r="BX71" s="416"/>
      <c r="BY71" s="78"/>
      <c r="BZ71" s="416"/>
      <c r="CA71" s="78"/>
      <c r="CB71" s="416"/>
      <c r="CC71" s="78"/>
      <c r="CD71" s="416"/>
      <c r="CE71" s="78"/>
      <c r="CF71" s="416"/>
      <c r="CG71" s="78"/>
      <c r="CH71" s="416"/>
      <c r="CI71" s="78"/>
      <c r="CJ71" s="416"/>
      <c r="CK71" s="78"/>
      <c r="CL71" s="416"/>
      <c r="CM71" s="78"/>
      <c r="CN71" s="416"/>
      <c r="CO71" s="78"/>
      <c r="CP71" s="416"/>
      <c r="CQ71" s="78"/>
      <c r="CR71" s="416"/>
      <c r="CS71" s="78"/>
      <c r="CT71" s="416"/>
      <c r="CU71" s="78"/>
      <c r="CV71" s="416"/>
      <c r="CW71" s="78"/>
      <c r="CX71" s="416"/>
      <c r="CY71" s="78"/>
      <c r="CZ71" s="416"/>
      <c r="DA71" s="78"/>
      <c r="DB71" s="416"/>
      <c r="DC71" s="78"/>
      <c r="DD71" s="416"/>
      <c r="DE71" s="78"/>
      <c r="DF71" s="416"/>
      <c r="DG71" s="78"/>
      <c r="DH71" s="416"/>
      <c r="DI71" s="78"/>
      <c r="DJ71" s="416"/>
      <c r="DK71" s="78"/>
      <c r="DL71" s="416"/>
      <c r="DM71" s="78"/>
      <c r="DN71" s="416"/>
      <c r="DO71" s="78"/>
      <c r="DP71" s="416"/>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c r="EO71" s="78"/>
      <c r="EP71" s="78"/>
      <c r="EQ71" s="78"/>
      <c r="ER71" s="78"/>
      <c r="ES71" s="78"/>
      <c r="ET71" s="78"/>
      <c r="EU71" s="78"/>
      <c r="EV71" s="78"/>
      <c r="EW71" s="78"/>
      <c r="EX71" s="78"/>
      <c r="EY71" s="78"/>
      <c r="EZ71" s="78"/>
      <c r="FA71" s="78"/>
      <c r="FB71" s="78"/>
      <c r="FC71" s="78"/>
      <c r="FD71" s="78"/>
      <c r="FE71" s="78"/>
      <c r="FF71" s="78"/>
      <c r="FG71" s="78"/>
      <c r="FH71" s="78"/>
      <c r="FI71" s="78"/>
      <c r="FJ71" s="78"/>
      <c r="FK71" s="78"/>
      <c r="FL71" s="78"/>
      <c r="FM71" s="78"/>
      <c r="FN71" s="78"/>
      <c r="FO71" s="78"/>
      <c r="FP71" s="78"/>
      <c r="FQ71" s="78"/>
      <c r="FR71" s="78"/>
      <c r="FS71" s="78"/>
      <c r="FT71" s="78"/>
      <c r="FU71" s="78"/>
      <c r="FV71" s="78"/>
      <c r="FW71" s="78"/>
      <c r="FX71" s="78"/>
      <c r="FY71" s="78"/>
      <c r="FZ71" s="78"/>
      <c r="GA71" s="78"/>
      <c r="GB71" s="78"/>
      <c r="GC71" s="74"/>
      <c r="GD71" s="78"/>
    </row>
    <row r="72" spans="5:186" ht="20.25">
      <c r="E72" s="67"/>
      <c r="F72" s="67"/>
      <c r="G72" s="391"/>
      <c r="H72" s="391"/>
      <c r="I72" s="391"/>
      <c r="J72" s="391"/>
      <c r="K72" s="391"/>
      <c r="L72" s="391"/>
      <c r="M72" s="391"/>
      <c r="N72" s="391"/>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416"/>
      <c r="BM72" s="67"/>
      <c r="BN72" s="416"/>
      <c r="BO72" s="74"/>
      <c r="BP72" s="416"/>
      <c r="BQ72" s="78"/>
      <c r="BR72" s="416"/>
      <c r="BS72" s="78"/>
      <c r="BT72" s="416"/>
      <c r="BU72" s="78"/>
      <c r="BV72" s="416"/>
      <c r="BW72" s="78"/>
      <c r="BX72" s="416"/>
      <c r="BY72" s="78"/>
      <c r="BZ72" s="416"/>
      <c r="CA72" s="78"/>
      <c r="CB72" s="416"/>
      <c r="CC72" s="78"/>
      <c r="CD72" s="416"/>
      <c r="CE72" s="78"/>
      <c r="CF72" s="416"/>
      <c r="CG72" s="78"/>
      <c r="CH72" s="416"/>
      <c r="CI72" s="78"/>
      <c r="CJ72" s="416"/>
      <c r="CK72" s="78"/>
      <c r="CL72" s="416"/>
      <c r="CM72" s="78"/>
      <c r="CN72" s="416"/>
      <c r="CO72" s="78"/>
      <c r="CP72" s="416"/>
      <c r="CQ72" s="78"/>
      <c r="CR72" s="416"/>
      <c r="CS72" s="78"/>
      <c r="CT72" s="416"/>
      <c r="CU72" s="78"/>
      <c r="CV72" s="416"/>
      <c r="CW72" s="78"/>
      <c r="CX72" s="416"/>
      <c r="CY72" s="78"/>
      <c r="CZ72" s="416"/>
      <c r="DA72" s="78"/>
      <c r="DB72" s="416"/>
      <c r="DC72" s="78"/>
      <c r="DD72" s="416"/>
      <c r="DE72" s="78"/>
      <c r="DF72" s="416"/>
      <c r="DG72" s="78"/>
      <c r="DH72" s="416"/>
      <c r="DI72" s="78"/>
      <c r="DJ72" s="416"/>
      <c r="DK72" s="78"/>
      <c r="DL72" s="416"/>
      <c r="DM72" s="78"/>
      <c r="DN72" s="416"/>
      <c r="DO72" s="78"/>
      <c r="DP72" s="416"/>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c r="EO72" s="78"/>
      <c r="EP72" s="78"/>
      <c r="EQ72" s="78"/>
      <c r="ER72" s="78"/>
      <c r="ES72" s="78"/>
      <c r="ET72" s="78"/>
      <c r="EU72" s="78"/>
      <c r="EV72" s="78"/>
      <c r="EW72" s="78"/>
      <c r="EX72" s="78"/>
      <c r="EY72" s="78"/>
      <c r="EZ72" s="78"/>
      <c r="FA72" s="78"/>
      <c r="FB72" s="78"/>
      <c r="FC72" s="78"/>
      <c r="FD72" s="78"/>
      <c r="FE72" s="78"/>
      <c r="FF72" s="78"/>
      <c r="FG72" s="78"/>
      <c r="FH72" s="78"/>
      <c r="FI72" s="78"/>
      <c r="FJ72" s="78"/>
      <c r="FK72" s="78"/>
      <c r="FL72" s="78"/>
      <c r="FM72" s="78"/>
      <c r="FN72" s="78"/>
      <c r="FO72" s="78"/>
      <c r="FP72" s="78"/>
      <c r="FQ72" s="78"/>
      <c r="FR72" s="78"/>
      <c r="FS72" s="78"/>
      <c r="FT72" s="78"/>
      <c r="FU72" s="78"/>
      <c r="FV72" s="78"/>
      <c r="FW72" s="78"/>
      <c r="FX72" s="78"/>
      <c r="FY72" s="78"/>
      <c r="FZ72" s="78"/>
      <c r="GA72" s="78"/>
      <c r="GB72" s="78"/>
      <c r="GC72" s="74"/>
      <c r="GD72" s="78"/>
    </row>
    <row r="73" spans="5:186" ht="20.25">
      <c r="E73" s="67"/>
      <c r="F73" s="67"/>
      <c r="G73" s="391"/>
      <c r="H73" s="391"/>
      <c r="I73" s="391"/>
      <c r="J73" s="391"/>
      <c r="K73" s="391"/>
      <c r="L73" s="391"/>
      <c r="M73" s="391"/>
      <c r="N73" s="391"/>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416"/>
      <c r="BM73" s="67"/>
      <c r="BN73" s="416"/>
      <c r="BO73" s="74"/>
      <c r="BP73" s="416"/>
      <c r="BQ73" s="78"/>
      <c r="BR73" s="416"/>
      <c r="BS73" s="78"/>
      <c r="BT73" s="416"/>
      <c r="BU73" s="78"/>
      <c r="BV73" s="416"/>
      <c r="BW73" s="78"/>
      <c r="BX73" s="416"/>
      <c r="BY73" s="78"/>
      <c r="BZ73" s="416"/>
      <c r="CA73" s="78"/>
      <c r="CB73" s="416"/>
      <c r="CC73" s="78"/>
      <c r="CD73" s="416"/>
      <c r="CE73" s="78"/>
      <c r="CF73" s="416"/>
      <c r="CG73" s="78"/>
      <c r="CH73" s="416"/>
      <c r="CI73" s="78"/>
      <c r="CJ73" s="416"/>
      <c r="CK73" s="78"/>
      <c r="CL73" s="416"/>
      <c r="CM73" s="78"/>
      <c r="CN73" s="416"/>
      <c r="CO73" s="78"/>
      <c r="CP73" s="416"/>
      <c r="CQ73" s="78"/>
      <c r="CR73" s="416"/>
      <c r="CS73" s="78"/>
      <c r="CT73" s="416"/>
      <c r="CU73" s="78"/>
      <c r="CV73" s="416"/>
      <c r="CW73" s="78"/>
      <c r="CX73" s="416"/>
      <c r="CY73" s="78"/>
      <c r="CZ73" s="416"/>
      <c r="DA73" s="78"/>
      <c r="DB73" s="416"/>
      <c r="DC73" s="78"/>
      <c r="DD73" s="416"/>
      <c r="DE73" s="78"/>
      <c r="DF73" s="416"/>
      <c r="DG73" s="78"/>
      <c r="DH73" s="416"/>
      <c r="DI73" s="78"/>
      <c r="DJ73" s="416"/>
      <c r="DK73" s="78"/>
      <c r="DL73" s="416"/>
      <c r="DM73" s="78"/>
      <c r="DN73" s="416"/>
      <c r="DO73" s="78"/>
      <c r="DP73" s="416"/>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c r="EO73" s="78"/>
      <c r="EP73" s="78"/>
      <c r="EQ73" s="78"/>
      <c r="ER73" s="78"/>
      <c r="ES73" s="78"/>
      <c r="ET73" s="78"/>
      <c r="EU73" s="78"/>
      <c r="EV73" s="78"/>
      <c r="EW73" s="78"/>
      <c r="EX73" s="78"/>
      <c r="EY73" s="78"/>
      <c r="EZ73" s="78"/>
      <c r="FA73" s="78"/>
      <c r="FB73" s="78"/>
      <c r="FC73" s="78"/>
      <c r="FD73" s="78"/>
      <c r="FE73" s="78"/>
      <c r="FF73" s="78"/>
      <c r="FG73" s="78"/>
      <c r="FH73" s="78"/>
      <c r="FI73" s="78"/>
      <c r="FJ73" s="78"/>
      <c r="FK73" s="78"/>
      <c r="FL73" s="78"/>
      <c r="FM73" s="78"/>
      <c r="FN73" s="78"/>
      <c r="FO73" s="78"/>
      <c r="FP73" s="78"/>
      <c r="FQ73" s="78"/>
      <c r="FR73" s="78"/>
      <c r="FS73" s="78"/>
      <c r="FT73" s="78"/>
      <c r="FU73" s="78"/>
      <c r="FV73" s="78"/>
      <c r="FW73" s="78"/>
      <c r="FX73" s="78"/>
      <c r="FY73" s="78"/>
      <c r="FZ73" s="78"/>
      <c r="GA73" s="78"/>
      <c r="GB73" s="78"/>
      <c r="GC73" s="74"/>
      <c r="GD73" s="78"/>
    </row>
    <row r="74" spans="5:186" ht="20.25">
      <c r="E74" s="67"/>
      <c r="F74" s="67"/>
      <c r="G74" s="391"/>
      <c r="H74" s="391"/>
      <c r="I74" s="391"/>
      <c r="J74" s="391"/>
      <c r="K74" s="391"/>
      <c r="L74" s="391"/>
      <c r="M74" s="391"/>
      <c r="N74" s="391"/>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416"/>
      <c r="BM74" s="67"/>
      <c r="BN74" s="416"/>
      <c r="BO74" s="74"/>
      <c r="BP74" s="416"/>
      <c r="BQ74" s="78"/>
      <c r="BR74" s="416"/>
      <c r="BS74" s="78"/>
      <c r="BT74" s="416"/>
      <c r="BU74" s="78"/>
      <c r="BV74" s="416"/>
      <c r="BW74" s="78"/>
      <c r="BX74" s="416"/>
      <c r="BY74" s="78"/>
      <c r="BZ74" s="416"/>
      <c r="CA74" s="78"/>
      <c r="CB74" s="416"/>
      <c r="CC74" s="78"/>
      <c r="CD74" s="416"/>
      <c r="CE74" s="78"/>
      <c r="CF74" s="416"/>
      <c r="CG74" s="78"/>
      <c r="CH74" s="416"/>
      <c r="CI74" s="78"/>
      <c r="CJ74" s="416"/>
      <c r="CK74" s="78"/>
      <c r="CL74" s="416"/>
      <c r="CM74" s="78"/>
      <c r="CN74" s="416"/>
      <c r="CO74" s="78"/>
      <c r="CP74" s="416"/>
      <c r="CQ74" s="78"/>
      <c r="CR74" s="416"/>
      <c r="CS74" s="78"/>
      <c r="CT74" s="416"/>
      <c r="CU74" s="78"/>
      <c r="CV74" s="416"/>
      <c r="CW74" s="78"/>
      <c r="CX74" s="416"/>
      <c r="CY74" s="78"/>
      <c r="CZ74" s="416"/>
      <c r="DA74" s="78"/>
      <c r="DB74" s="416"/>
      <c r="DC74" s="78"/>
      <c r="DD74" s="416"/>
      <c r="DE74" s="78"/>
      <c r="DF74" s="416"/>
      <c r="DG74" s="78"/>
      <c r="DH74" s="416"/>
      <c r="DI74" s="78"/>
      <c r="DJ74" s="416"/>
      <c r="DK74" s="78"/>
      <c r="DL74" s="416"/>
      <c r="DM74" s="78"/>
      <c r="DN74" s="416"/>
      <c r="DO74" s="78"/>
      <c r="DP74" s="416"/>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c r="EO74" s="78"/>
      <c r="EP74" s="78"/>
      <c r="EQ74" s="78"/>
      <c r="ER74" s="78"/>
      <c r="ES74" s="78"/>
      <c r="ET74" s="78"/>
      <c r="EU74" s="78"/>
      <c r="EV74" s="78"/>
      <c r="EW74" s="78"/>
      <c r="EX74" s="78"/>
      <c r="EY74" s="78"/>
      <c r="EZ74" s="78"/>
      <c r="FA74" s="78"/>
      <c r="FB74" s="78"/>
      <c r="FC74" s="78"/>
      <c r="FD74" s="78"/>
      <c r="FE74" s="78"/>
      <c r="FF74" s="78"/>
      <c r="FG74" s="78"/>
      <c r="FH74" s="78"/>
      <c r="FI74" s="78"/>
      <c r="FJ74" s="78"/>
      <c r="FK74" s="78"/>
      <c r="FL74" s="78"/>
      <c r="FM74" s="78"/>
      <c r="FN74" s="78"/>
      <c r="FO74" s="78"/>
      <c r="FP74" s="78"/>
      <c r="FQ74" s="78"/>
      <c r="FR74" s="78"/>
      <c r="FS74" s="78"/>
      <c r="FT74" s="78"/>
      <c r="FU74" s="78"/>
      <c r="FV74" s="78"/>
      <c r="FW74" s="78"/>
      <c r="FX74" s="78"/>
      <c r="FY74" s="78"/>
      <c r="FZ74" s="78"/>
      <c r="GA74" s="78"/>
      <c r="GB74" s="78"/>
      <c r="GC74" s="74"/>
      <c r="GD74" s="78"/>
    </row>
    <row r="75" spans="5:186" ht="20.25">
      <c r="E75" s="67"/>
      <c r="F75" s="67"/>
      <c r="G75" s="391"/>
      <c r="H75" s="391"/>
      <c r="I75" s="391"/>
      <c r="J75" s="391"/>
      <c r="K75" s="391"/>
      <c r="L75" s="391"/>
      <c r="M75" s="391"/>
      <c r="N75" s="391"/>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416"/>
      <c r="BM75" s="67"/>
      <c r="BN75" s="416"/>
      <c r="BO75" s="74"/>
      <c r="BP75" s="416"/>
      <c r="BQ75" s="78"/>
      <c r="BR75" s="416"/>
      <c r="BS75" s="78"/>
      <c r="BT75" s="416"/>
      <c r="BU75" s="78"/>
      <c r="BV75" s="416"/>
      <c r="BW75" s="78"/>
      <c r="BX75" s="416"/>
      <c r="BY75" s="78"/>
      <c r="BZ75" s="416"/>
      <c r="CA75" s="78"/>
      <c r="CB75" s="416"/>
      <c r="CC75" s="78"/>
      <c r="CD75" s="416"/>
      <c r="CE75" s="78"/>
      <c r="CF75" s="416"/>
      <c r="CG75" s="78"/>
      <c r="CH75" s="416"/>
      <c r="CI75" s="78"/>
      <c r="CJ75" s="416"/>
      <c r="CK75" s="78"/>
      <c r="CL75" s="416"/>
      <c r="CM75" s="78"/>
      <c r="CN75" s="416"/>
      <c r="CO75" s="78"/>
      <c r="CP75" s="416"/>
      <c r="CQ75" s="78"/>
      <c r="CR75" s="416"/>
      <c r="CS75" s="78"/>
      <c r="CT75" s="416"/>
      <c r="CU75" s="78"/>
      <c r="CV75" s="416"/>
      <c r="CW75" s="78"/>
      <c r="CX75" s="416"/>
      <c r="CY75" s="78"/>
      <c r="CZ75" s="416"/>
      <c r="DA75" s="78"/>
      <c r="DB75" s="416"/>
      <c r="DC75" s="78"/>
      <c r="DD75" s="416"/>
      <c r="DE75" s="78"/>
      <c r="DF75" s="416"/>
      <c r="DG75" s="78"/>
      <c r="DH75" s="416"/>
      <c r="DI75" s="78"/>
      <c r="DJ75" s="416"/>
      <c r="DK75" s="78"/>
      <c r="DL75" s="416"/>
      <c r="DM75" s="78"/>
      <c r="DN75" s="416"/>
      <c r="DO75" s="78"/>
      <c r="DP75" s="416"/>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c r="EO75" s="78"/>
      <c r="EP75" s="78"/>
      <c r="EQ75" s="78"/>
      <c r="ER75" s="78"/>
      <c r="ES75" s="78"/>
      <c r="ET75" s="78"/>
      <c r="EU75" s="78"/>
      <c r="EV75" s="78"/>
      <c r="EW75" s="78"/>
      <c r="EX75" s="78"/>
      <c r="EY75" s="78"/>
      <c r="EZ75" s="78"/>
      <c r="FA75" s="78"/>
      <c r="FB75" s="78"/>
      <c r="FC75" s="78"/>
      <c r="FD75" s="78"/>
      <c r="FE75" s="78"/>
      <c r="FF75" s="78"/>
      <c r="FG75" s="78"/>
      <c r="FH75" s="78"/>
      <c r="FI75" s="78"/>
      <c r="FJ75" s="78"/>
      <c r="FK75" s="78"/>
      <c r="FL75" s="78"/>
      <c r="FM75" s="78"/>
      <c r="FN75" s="78"/>
      <c r="FO75" s="78"/>
      <c r="FP75" s="78"/>
      <c r="FQ75" s="78"/>
      <c r="FR75" s="78"/>
      <c r="FS75" s="78"/>
      <c r="FT75" s="78"/>
      <c r="FU75" s="78"/>
      <c r="FV75" s="78"/>
      <c r="FW75" s="78"/>
      <c r="FX75" s="78"/>
      <c r="FY75" s="78"/>
      <c r="FZ75" s="78"/>
      <c r="GA75" s="78"/>
      <c r="GB75" s="78"/>
      <c r="GC75" s="74"/>
      <c r="GD75" s="78"/>
    </row>
    <row r="76" spans="5:186" ht="20.25">
      <c r="E76" s="67"/>
      <c r="F76" s="67"/>
      <c r="G76" s="391"/>
      <c r="H76" s="391"/>
      <c r="I76" s="391"/>
      <c r="J76" s="391"/>
      <c r="K76" s="391"/>
      <c r="L76" s="391"/>
      <c r="M76" s="391"/>
      <c r="N76" s="391"/>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416"/>
      <c r="BM76" s="67"/>
      <c r="BN76" s="416"/>
      <c r="BO76" s="74"/>
      <c r="BP76" s="416"/>
      <c r="BQ76" s="78"/>
      <c r="BR76" s="416"/>
      <c r="BS76" s="78"/>
      <c r="BT76" s="416"/>
      <c r="BU76" s="78"/>
      <c r="BV76" s="416"/>
      <c r="BW76" s="78"/>
      <c r="BX76" s="416"/>
      <c r="BY76" s="78"/>
      <c r="BZ76" s="416"/>
      <c r="CA76" s="78"/>
      <c r="CB76" s="416"/>
      <c r="CC76" s="78"/>
      <c r="CD76" s="416"/>
      <c r="CE76" s="78"/>
      <c r="CF76" s="416"/>
      <c r="CG76" s="78"/>
      <c r="CH76" s="416"/>
      <c r="CI76" s="78"/>
      <c r="CJ76" s="416"/>
      <c r="CK76" s="78"/>
      <c r="CL76" s="416"/>
      <c r="CM76" s="78"/>
      <c r="CN76" s="416"/>
      <c r="CO76" s="78"/>
      <c r="CP76" s="416"/>
      <c r="CQ76" s="78"/>
      <c r="CR76" s="416"/>
      <c r="CS76" s="78"/>
      <c r="CT76" s="416"/>
      <c r="CU76" s="78"/>
      <c r="CV76" s="416"/>
      <c r="CW76" s="78"/>
      <c r="CX76" s="416"/>
      <c r="CY76" s="78"/>
      <c r="CZ76" s="416"/>
      <c r="DA76" s="78"/>
      <c r="DB76" s="416"/>
      <c r="DC76" s="78"/>
      <c r="DD76" s="416"/>
      <c r="DE76" s="78"/>
      <c r="DF76" s="416"/>
      <c r="DG76" s="78"/>
      <c r="DH76" s="416"/>
      <c r="DI76" s="78"/>
      <c r="DJ76" s="416"/>
      <c r="DK76" s="78"/>
      <c r="DL76" s="416"/>
      <c r="DM76" s="78"/>
      <c r="DN76" s="416"/>
      <c r="DO76" s="78"/>
      <c r="DP76" s="416"/>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c r="EO76" s="78"/>
      <c r="EP76" s="78"/>
      <c r="EQ76" s="78"/>
      <c r="ER76" s="78"/>
      <c r="ES76" s="78"/>
      <c r="ET76" s="78"/>
      <c r="EU76" s="78"/>
      <c r="EV76" s="78"/>
      <c r="EW76" s="78"/>
      <c r="EX76" s="78"/>
      <c r="EY76" s="78"/>
      <c r="EZ76" s="78"/>
      <c r="FA76" s="78"/>
      <c r="FB76" s="78"/>
      <c r="FC76" s="78"/>
      <c r="FD76" s="78"/>
      <c r="FE76" s="78"/>
      <c r="FF76" s="78"/>
      <c r="FG76" s="78"/>
      <c r="FH76" s="78"/>
      <c r="FI76" s="78"/>
      <c r="FJ76" s="78"/>
      <c r="FK76" s="78"/>
      <c r="FL76" s="78"/>
      <c r="FM76" s="78"/>
      <c r="FN76" s="78"/>
      <c r="FO76" s="78"/>
      <c r="FP76" s="78"/>
      <c r="FQ76" s="78"/>
      <c r="FR76" s="78"/>
      <c r="FS76" s="78"/>
      <c r="FT76" s="78"/>
      <c r="FU76" s="78"/>
      <c r="FV76" s="78"/>
      <c r="FW76" s="78"/>
      <c r="FX76" s="78"/>
      <c r="FY76" s="78"/>
      <c r="FZ76" s="78"/>
      <c r="GA76" s="78"/>
      <c r="GB76" s="78"/>
      <c r="GC76" s="74"/>
      <c r="GD76" s="142"/>
    </row>
    <row r="77" spans="5:186" ht="20.25">
      <c r="E77" s="67"/>
      <c r="F77" s="67"/>
      <c r="G77" s="391"/>
      <c r="H77" s="391"/>
      <c r="I77" s="391"/>
      <c r="J77" s="391"/>
      <c r="K77" s="391"/>
      <c r="L77" s="391"/>
      <c r="M77" s="391"/>
      <c r="N77" s="391"/>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416"/>
      <c r="BM77" s="67"/>
      <c r="BN77" s="416"/>
      <c r="BO77" s="74"/>
      <c r="BP77" s="416"/>
      <c r="BQ77" s="78"/>
      <c r="BR77" s="416"/>
      <c r="BS77" s="78"/>
      <c r="BT77" s="416"/>
      <c r="BU77" s="78"/>
      <c r="BV77" s="416"/>
      <c r="BW77" s="78"/>
      <c r="BX77" s="416"/>
      <c r="BY77" s="78"/>
      <c r="BZ77" s="416"/>
      <c r="CA77" s="78"/>
      <c r="CB77" s="416"/>
      <c r="CC77" s="78"/>
      <c r="CD77" s="416"/>
      <c r="CE77" s="78"/>
      <c r="CF77" s="416"/>
      <c r="CG77" s="78"/>
      <c r="CH77" s="416"/>
      <c r="CI77" s="78"/>
      <c r="CJ77" s="416"/>
      <c r="CK77" s="78"/>
      <c r="CL77" s="416"/>
      <c r="CM77" s="78"/>
      <c r="CN77" s="416"/>
      <c r="CO77" s="78"/>
      <c r="CP77" s="416"/>
      <c r="CQ77" s="78"/>
      <c r="CR77" s="416"/>
      <c r="CS77" s="78"/>
      <c r="CT77" s="416"/>
      <c r="CU77" s="78"/>
      <c r="CV77" s="416"/>
      <c r="CW77" s="78"/>
      <c r="CX77" s="416"/>
      <c r="CY77" s="78"/>
      <c r="CZ77" s="416"/>
      <c r="DA77" s="78"/>
      <c r="DB77" s="416"/>
      <c r="DC77" s="78"/>
      <c r="DD77" s="416"/>
      <c r="DE77" s="78"/>
      <c r="DF77" s="416"/>
      <c r="DG77" s="78"/>
      <c r="DH77" s="416"/>
      <c r="DI77" s="78"/>
      <c r="DJ77" s="416"/>
      <c r="DK77" s="78"/>
      <c r="DL77" s="416"/>
      <c r="DM77" s="78"/>
      <c r="DN77" s="416"/>
      <c r="DO77" s="78"/>
      <c r="DP77" s="416"/>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8"/>
      <c r="FF77" s="78"/>
      <c r="FG77" s="78"/>
      <c r="FH77" s="78"/>
      <c r="FI77" s="78"/>
      <c r="FJ77" s="78"/>
      <c r="FK77" s="78"/>
      <c r="FL77" s="78"/>
      <c r="FM77" s="78"/>
      <c r="FN77" s="78"/>
      <c r="FO77" s="78"/>
      <c r="FP77" s="78"/>
      <c r="FQ77" s="78"/>
      <c r="FR77" s="78"/>
      <c r="FS77" s="78"/>
      <c r="FT77" s="78"/>
      <c r="FU77" s="78"/>
      <c r="FV77" s="78"/>
      <c r="FW77" s="78"/>
      <c r="FX77" s="78"/>
      <c r="FY77" s="78"/>
      <c r="FZ77" s="78"/>
      <c r="GA77" s="78"/>
      <c r="GB77" s="78"/>
      <c r="GC77" s="74"/>
      <c r="GD77" s="142"/>
    </row>
    <row r="78" spans="2:186" ht="20.25">
      <c r="B78" s="152"/>
      <c r="C78" s="152"/>
      <c r="D78" s="152"/>
      <c r="E78" s="157"/>
      <c r="F78" s="157"/>
      <c r="G78" s="393"/>
      <c r="H78" s="393"/>
      <c r="I78" s="393"/>
      <c r="J78" s="393"/>
      <c r="K78" s="393"/>
      <c r="L78" s="393"/>
      <c r="M78" s="393"/>
      <c r="N78" s="393"/>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c r="AR78" s="157"/>
      <c r="AS78" s="157"/>
      <c r="AT78" s="157"/>
      <c r="AU78" s="157"/>
      <c r="AV78" s="157"/>
      <c r="AW78" s="157"/>
      <c r="AX78" s="157"/>
      <c r="AY78" s="157"/>
      <c r="AZ78" s="157"/>
      <c r="BA78" s="157"/>
      <c r="BB78" s="157"/>
      <c r="BC78" s="157"/>
      <c r="BD78" s="157"/>
      <c r="BE78" s="157"/>
      <c r="BF78" s="157"/>
      <c r="BG78" s="157"/>
      <c r="BH78" s="157"/>
      <c r="BI78" s="157"/>
      <c r="BJ78" s="157"/>
      <c r="BK78" s="157"/>
      <c r="BL78" s="419"/>
      <c r="BM78" s="157"/>
      <c r="BN78" s="419"/>
      <c r="BO78" s="155"/>
      <c r="BP78" s="419"/>
      <c r="BQ78" s="152"/>
      <c r="BR78" s="419"/>
      <c r="BS78" s="152"/>
      <c r="BT78" s="419"/>
      <c r="BU78" s="152"/>
      <c r="BV78" s="419"/>
      <c r="BW78" s="152"/>
      <c r="BX78" s="419"/>
      <c r="BY78" s="152"/>
      <c r="BZ78" s="419"/>
      <c r="CA78" s="152"/>
      <c r="CB78" s="419"/>
      <c r="CC78" s="152"/>
      <c r="CD78" s="419"/>
      <c r="CE78" s="152"/>
      <c r="CF78" s="419"/>
      <c r="CG78" s="152"/>
      <c r="CH78" s="419"/>
      <c r="CI78" s="152"/>
      <c r="CJ78" s="419"/>
      <c r="CK78" s="152"/>
      <c r="CL78" s="419"/>
      <c r="CM78" s="152"/>
      <c r="CN78" s="419"/>
      <c r="CO78" s="152"/>
      <c r="CP78" s="419"/>
      <c r="CQ78" s="152"/>
      <c r="CR78" s="419"/>
      <c r="CS78" s="152"/>
      <c r="CT78" s="419"/>
      <c r="CU78" s="152"/>
      <c r="CV78" s="419"/>
      <c r="CW78" s="152"/>
      <c r="CX78" s="419"/>
      <c r="CY78" s="152"/>
      <c r="CZ78" s="419"/>
      <c r="DA78" s="152"/>
      <c r="DB78" s="419"/>
      <c r="DC78" s="152"/>
      <c r="DD78" s="419"/>
      <c r="DE78" s="152"/>
      <c r="DF78" s="419"/>
      <c r="DG78" s="152"/>
      <c r="DH78" s="419"/>
      <c r="DI78" s="152"/>
      <c r="DJ78" s="419"/>
      <c r="DK78" s="152"/>
      <c r="DL78" s="419"/>
      <c r="DM78" s="152"/>
      <c r="DN78" s="419"/>
      <c r="DO78" s="152"/>
      <c r="DP78" s="419"/>
      <c r="DQ78" s="152"/>
      <c r="DR78" s="152"/>
      <c r="DS78" s="152"/>
      <c r="DT78" s="152"/>
      <c r="DU78" s="152"/>
      <c r="DV78" s="152"/>
      <c r="DW78" s="152"/>
      <c r="DX78" s="152"/>
      <c r="DY78" s="152"/>
      <c r="DZ78" s="152"/>
      <c r="EA78" s="152"/>
      <c r="EB78" s="152"/>
      <c r="EC78" s="152"/>
      <c r="ED78" s="152"/>
      <c r="EE78" s="152"/>
      <c r="EF78" s="152"/>
      <c r="EG78" s="152"/>
      <c r="EH78" s="152"/>
      <c r="EI78" s="152"/>
      <c r="EJ78" s="152"/>
      <c r="EK78" s="152"/>
      <c r="EL78" s="152"/>
      <c r="EM78" s="152"/>
      <c r="EN78" s="152"/>
      <c r="EO78" s="152"/>
      <c r="EP78" s="152"/>
      <c r="EQ78" s="152"/>
      <c r="ER78" s="152"/>
      <c r="ES78" s="152"/>
      <c r="ET78" s="152"/>
      <c r="EU78" s="152"/>
      <c r="EV78" s="152"/>
      <c r="EW78" s="152"/>
      <c r="EX78" s="152"/>
      <c r="EY78" s="152"/>
      <c r="EZ78" s="152"/>
      <c r="FA78" s="152"/>
      <c r="FB78" s="152"/>
      <c r="FC78" s="152"/>
      <c r="FD78" s="152"/>
      <c r="FE78" s="152"/>
      <c r="FF78" s="152"/>
      <c r="FG78" s="152"/>
      <c r="FH78" s="152"/>
      <c r="FI78" s="152"/>
      <c r="FJ78" s="152"/>
      <c r="FK78" s="152"/>
      <c r="FL78" s="152"/>
      <c r="FM78" s="152"/>
      <c r="FN78" s="152"/>
      <c r="FO78" s="152"/>
      <c r="FP78" s="152"/>
      <c r="FQ78" s="152"/>
      <c r="FR78" s="152"/>
      <c r="FS78" s="152"/>
      <c r="FT78" s="152"/>
      <c r="FU78" s="152"/>
      <c r="FV78" s="152"/>
      <c r="FW78" s="152"/>
      <c r="FX78" s="152"/>
      <c r="FY78" s="152"/>
      <c r="FZ78" s="152"/>
      <c r="GA78" s="152"/>
      <c r="GB78" s="152"/>
      <c r="GC78" s="155"/>
      <c r="GD78" s="153"/>
    </row>
    <row r="79" spans="5:186" ht="20.25">
      <c r="E79" s="67"/>
      <c r="F79" s="67"/>
      <c r="G79" s="391"/>
      <c r="H79" s="391"/>
      <c r="I79" s="391"/>
      <c r="J79" s="391"/>
      <c r="K79" s="391"/>
      <c r="L79" s="391"/>
      <c r="M79" s="391"/>
      <c r="N79" s="391"/>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416"/>
      <c r="BM79" s="67"/>
      <c r="BN79" s="416"/>
      <c r="BO79" s="74"/>
      <c r="BP79" s="416"/>
      <c r="BQ79" s="78"/>
      <c r="BR79" s="416"/>
      <c r="BS79" s="78"/>
      <c r="BT79" s="416"/>
      <c r="BU79" s="78"/>
      <c r="BV79" s="416"/>
      <c r="BW79" s="78"/>
      <c r="BX79" s="416"/>
      <c r="BY79" s="78"/>
      <c r="BZ79" s="416"/>
      <c r="CA79" s="78"/>
      <c r="CB79" s="416"/>
      <c r="CC79" s="78"/>
      <c r="CD79" s="416"/>
      <c r="CE79" s="78"/>
      <c r="CF79" s="416"/>
      <c r="CG79" s="78"/>
      <c r="CH79" s="416"/>
      <c r="CI79" s="78"/>
      <c r="CJ79" s="416"/>
      <c r="CK79" s="78"/>
      <c r="CL79" s="416"/>
      <c r="CM79" s="78"/>
      <c r="CN79" s="416"/>
      <c r="CO79" s="78"/>
      <c r="CP79" s="416"/>
      <c r="CQ79" s="78"/>
      <c r="CR79" s="416"/>
      <c r="CS79" s="78"/>
      <c r="CT79" s="416"/>
      <c r="CU79" s="78"/>
      <c r="CV79" s="416"/>
      <c r="CW79" s="78"/>
      <c r="CX79" s="416"/>
      <c r="CY79" s="78"/>
      <c r="CZ79" s="416"/>
      <c r="DA79" s="78"/>
      <c r="DB79" s="416"/>
      <c r="DC79" s="78"/>
      <c r="DD79" s="416"/>
      <c r="DE79" s="78"/>
      <c r="DF79" s="416"/>
      <c r="DG79" s="78"/>
      <c r="DH79" s="416"/>
      <c r="DI79" s="78"/>
      <c r="DJ79" s="416"/>
      <c r="DK79" s="78"/>
      <c r="DL79" s="416"/>
      <c r="DM79" s="78"/>
      <c r="DN79" s="416"/>
      <c r="DO79" s="78"/>
      <c r="DP79" s="416"/>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c r="EO79" s="78"/>
      <c r="EP79" s="78"/>
      <c r="EQ79" s="78"/>
      <c r="ER79" s="78"/>
      <c r="ES79" s="78"/>
      <c r="ET79" s="78"/>
      <c r="EU79" s="78"/>
      <c r="EV79" s="78"/>
      <c r="EW79" s="78"/>
      <c r="EX79" s="78"/>
      <c r="EY79" s="78"/>
      <c r="EZ79" s="78"/>
      <c r="FA79" s="78"/>
      <c r="FB79" s="78"/>
      <c r="FC79" s="78"/>
      <c r="FD79" s="78"/>
      <c r="FE79" s="78"/>
      <c r="FF79" s="78"/>
      <c r="FG79" s="78"/>
      <c r="FH79" s="78"/>
      <c r="FI79" s="78"/>
      <c r="FJ79" s="78"/>
      <c r="FK79" s="78"/>
      <c r="FL79" s="78"/>
      <c r="FM79" s="78"/>
      <c r="FN79" s="78"/>
      <c r="FO79" s="78"/>
      <c r="FP79" s="78"/>
      <c r="FQ79" s="78"/>
      <c r="FR79" s="78"/>
      <c r="FS79" s="78"/>
      <c r="FT79" s="78"/>
      <c r="FU79" s="78"/>
      <c r="FV79" s="78"/>
      <c r="FW79" s="78"/>
      <c r="FX79" s="78"/>
      <c r="FY79" s="78"/>
      <c r="FZ79" s="78"/>
      <c r="GA79" s="78"/>
      <c r="GB79" s="78"/>
      <c r="GC79" s="74"/>
      <c r="GD79" s="142"/>
    </row>
    <row r="80" spans="5:186" ht="20.25">
      <c r="E80" s="67"/>
      <c r="F80" s="67"/>
      <c r="G80" s="391"/>
      <c r="H80" s="391"/>
      <c r="I80" s="391"/>
      <c r="J80" s="391"/>
      <c r="K80" s="391"/>
      <c r="L80" s="391"/>
      <c r="M80" s="391"/>
      <c r="N80" s="391"/>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416"/>
      <c r="BM80" s="67"/>
      <c r="BN80" s="416"/>
      <c r="BO80" s="74"/>
      <c r="BP80" s="416"/>
      <c r="BQ80" s="78"/>
      <c r="BR80" s="416"/>
      <c r="BS80" s="78"/>
      <c r="BT80" s="416"/>
      <c r="BU80" s="78"/>
      <c r="BV80" s="416"/>
      <c r="BW80" s="78"/>
      <c r="BX80" s="416"/>
      <c r="BY80" s="78"/>
      <c r="BZ80" s="416"/>
      <c r="CA80" s="78"/>
      <c r="CB80" s="416"/>
      <c r="CC80" s="78"/>
      <c r="CD80" s="416"/>
      <c r="CE80" s="78"/>
      <c r="CF80" s="416"/>
      <c r="CG80" s="78"/>
      <c r="CH80" s="416"/>
      <c r="CI80" s="78"/>
      <c r="CJ80" s="416"/>
      <c r="CK80" s="78"/>
      <c r="CL80" s="416"/>
      <c r="CM80" s="78"/>
      <c r="CN80" s="416"/>
      <c r="CO80" s="78"/>
      <c r="CP80" s="416"/>
      <c r="CQ80" s="78"/>
      <c r="CR80" s="416"/>
      <c r="CS80" s="78"/>
      <c r="CT80" s="416"/>
      <c r="CU80" s="78"/>
      <c r="CV80" s="416"/>
      <c r="CW80" s="78"/>
      <c r="CX80" s="416"/>
      <c r="CY80" s="78"/>
      <c r="CZ80" s="416"/>
      <c r="DA80" s="78"/>
      <c r="DB80" s="416"/>
      <c r="DC80" s="78"/>
      <c r="DD80" s="416"/>
      <c r="DE80" s="78"/>
      <c r="DF80" s="416"/>
      <c r="DG80" s="78"/>
      <c r="DH80" s="416"/>
      <c r="DI80" s="78"/>
      <c r="DJ80" s="416"/>
      <c r="DK80" s="78"/>
      <c r="DL80" s="416"/>
      <c r="DM80" s="78"/>
      <c r="DN80" s="416"/>
      <c r="DO80" s="78"/>
      <c r="DP80" s="416"/>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c r="EO80" s="78"/>
      <c r="EP80" s="78"/>
      <c r="EQ80" s="78"/>
      <c r="ER80" s="78"/>
      <c r="ES80" s="78"/>
      <c r="ET80" s="78"/>
      <c r="EU80" s="78"/>
      <c r="EV80" s="78"/>
      <c r="EW80" s="78"/>
      <c r="EX80" s="78"/>
      <c r="EY80" s="78"/>
      <c r="EZ80" s="78"/>
      <c r="FA80" s="78"/>
      <c r="FB80" s="78"/>
      <c r="FC80" s="78"/>
      <c r="FD80" s="78"/>
      <c r="FE80" s="78"/>
      <c r="FF80" s="78"/>
      <c r="FG80" s="78"/>
      <c r="FH80" s="78"/>
      <c r="FI80" s="78"/>
      <c r="FJ80" s="78"/>
      <c r="FK80" s="78"/>
      <c r="FL80" s="78"/>
      <c r="FM80" s="78"/>
      <c r="FN80" s="78"/>
      <c r="FO80" s="78"/>
      <c r="FP80" s="78"/>
      <c r="FQ80" s="78"/>
      <c r="FR80" s="78"/>
      <c r="FS80" s="78"/>
      <c r="FT80" s="78"/>
      <c r="FU80" s="78"/>
      <c r="FV80" s="78"/>
      <c r="FW80" s="78"/>
      <c r="FX80" s="78"/>
      <c r="FY80" s="78"/>
      <c r="FZ80" s="78"/>
      <c r="GA80" s="78"/>
      <c r="GB80" s="78"/>
      <c r="GC80" s="74"/>
      <c r="GD80" s="142"/>
    </row>
    <row r="81" spans="5:186" ht="20.25">
      <c r="E81" s="67"/>
      <c r="F81" s="67"/>
      <c r="G81" s="391"/>
      <c r="H81" s="391"/>
      <c r="I81" s="391"/>
      <c r="J81" s="391"/>
      <c r="K81" s="391"/>
      <c r="L81" s="391"/>
      <c r="M81" s="391"/>
      <c r="N81" s="391"/>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416"/>
      <c r="BM81" s="67"/>
      <c r="BN81" s="416"/>
      <c r="BO81" s="74"/>
      <c r="BP81" s="416"/>
      <c r="BQ81" s="78"/>
      <c r="BR81" s="416"/>
      <c r="BS81" s="78"/>
      <c r="BT81" s="416"/>
      <c r="BU81" s="78"/>
      <c r="BV81" s="416"/>
      <c r="BW81" s="78"/>
      <c r="BX81" s="416"/>
      <c r="BY81" s="78"/>
      <c r="BZ81" s="416"/>
      <c r="CA81" s="78"/>
      <c r="CB81" s="416"/>
      <c r="CC81" s="78"/>
      <c r="CD81" s="416"/>
      <c r="CE81" s="78"/>
      <c r="CF81" s="416"/>
      <c r="CG81" s="78"/>
      <c r="CH81" s="416"/>
      <c r="CI81" s="78"/>
      <c r="CJ81" s="416"/>
      <c r="CK81" s="78"/>
      <c r="CL81" s="416"/>
      <c r="CM81" s="78"/>
      <c r="CN81" s="416"/>
      <c r="CO81" s="78"/>
      <c r="CP81" s="416"/>
      <c r="CQ81" s="78"/>
      <c r="CR81" s="416"/>
      <c r="CS81" s="78"/>
      <c r="CT81" s="416"/>
      <c r="CU81" s="78"/>
      <c r="CV81" s="416"/>
      <c r="CW81" s="78"/>
      <c r="CX81" s="416"/>
      <c r="CY81" s="78"/>
      <c r="CZ81" s="416"/>
      <c r="DA81" s="78"/>
      <c r="DB81" s="416"/>
      <c r="DC81" s="78"/>
      <c r="DD81" s="416"/>
      <c r="DE81" s="78"/>
      <c r="DF81" s="416"/>
      <c r="DG81" s="78"/>
      <c r="DH81" s="416"/>
      <c r="DI81" s="78"/>
      <c r="DJ81" s="416"/>
      <c r="DK81" s="78"/>
      <c r="DL81" s="416"/>
      <c r="DM81" s="78"/>
      <c r="DN81" s="416"/>
      <c r="DO81" s="78"/>
      <c r="DP81" s="416"/>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c r="EO81" s="78"/>
      <c r="EP81" s="78"/>
      <c r="EQ81" s="78"/>
      <c r="ER81" s="78"/>
      <c r="ES81" s="78"/>
      <c r="ET81" s="78"/>
      <c r="EU81" s="78"/>
      <c r="EV81" s="78"/>
      <c r="EW81" s="78"/>
      <c r="EX81" s="78"/>
      <c r="EY81" s="78"/>
      <c r="EZ81" s="78"/>
      <c r="FA81" s="78"/>
      <c r="FB81" s="78"/>
      <c r="FC81" s="78"/>
      <c r="FD81" s="78"/>
      <c r="FE81" s="78"/>
      <c r="FF81" s="78"/>
      <c r="FG81" s="78"/>
      <c r="FH81" s="78"/>
      <c r="FI81" s="78"/>
      <c r="FJ81" s="78"/>
      <c r="FK81" s="78"/>
      <c r="FL81" s="78"/>
      <c r="FM81" s="78"/>
      <c r="FN81" s="78"/>
      <c r="FO81" s="78"/>
      <c r="FP81" s="78"/>
      <c r="FQ81" s="78"/>
      <c r="FR81" s="78"/>
      <c r="FS81" s="78"/>
      <c r="FT81" s="78"/>
      <c r="FU81" s="78"/>
      <c r="FV81" s="78"/>
      <c r="FW81" s="78"/>
      <c r="FX81" s="78"/>
      <c r="FY81" s="78"/>
      <c r="FZ81" s="78"/>
      <c r="GA81" s="78"/>
      <c r="GB81" s="78"/>
      <c r="GC81" s="74"/>
      <c r="GD81" s="142"/>
    </row>
    <row r="82" spans="5:186" ht="20.25">
      <c r="E82" s="67"/>
      <c r="F82" s="67"/>
      <c r="G82" s="391"/>
      <c r="H82" s="391"/>
      <c r="I82" s="391"/>
      <c r="J82" s="391"/>
      <c r="K82" s="391"/>
      <c r="L82" s="391"/>
      <c r="M82" s="391"/>
      <c r="N82" s="391"/>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416"/>
      <c r="BM82" s="67"/>
      <c r="BN82" s="416"/>
      <c r="BO82" s="74"/>
      <c r="BP82" s="416"/>
      <c r="BQ82" s="78"/>
      <c r="BR82" s="416"/>
      <c r="BS82" s="78"/>
      <c r="BT82" s="416"/>
      <c r="BU82" s="78"/>
      <c r="BV82" s="416"/>
      <c r="BW82" s="78"/>
      <c r="BX82" s="416"/>
      <c r="BY82" s="78"/>
      <c r="BZ82" s="416"/>
      <c r="CA82" s="78"/>
      <c r="CB82" s="416"/>
      <c r="CC82" s="78"/>
      <c r="CD82" s="416"/>
      <c r="CE82" s="78"/>
      <c r="CF82" s="416"/>
      <c r="CG82" s="78"/>
      <c r="CH82" s="416"/>
      <c r="CI82" s="78"/>
      <c r="CJ82" s="416"/>
      <c r="CK82" s="78"/>
      <c r="CL82" s="416"/>
      <c r="CM82" s="78"/>
      <c r="CN82" s="416"/>
      <c r="CO82" s="78"/>
      <c r="CP82" s="416"/>
      <c r="CQ82" s="78"/>
      <c r="CR82" s="416"/>
      <c r="CS82" s="78"/>
      <c r="CT82" s="416"/>
      <c r="CU82" s="78"/>
      <c r="CV82" s="416"/>
      <c r="CW82" s="78"/>
      <c r="CX82" s="416"/>
      <c r="CY82" s="78"/>
      <c r="CZ82" s="416"/>
      <c r="DA82" s="78"/>
      <c r="DB82" s="416"/>
      <c r="DC82" s="78"/>
      <c r="DD82" s="416"/>
      <c r="DE82" s="78"/>
      <c r="DF82" s="416"/>
      <c r="DG82" s="78"/>
      <c r="DH82" s="416"/>
      <c r="DI82" s="78"/>
      <c r="DJ82" s="416"/>
      <c r="DK82" s="78"/>
      <c r="DL82" s="416"/>
      <c r="DM82" s="78"/>
      <c r="DN82" s="416"/>
      <c r="DO82" s="78"/>
      <c r="DP82" s="416"/>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c r="EO82" s="78"/>
      <c r="EP82" s="78"/>
      <c r="EQ82" s="78"/>
      <c r="ER82" s="78"/>
      <c r="ES82" s="78"/>
      <c r="ET82" s="78"/>
      <c r="EU82" s="78"/>
      <c r="EV82" s="78"/>
      <c r="EW82" s="78"/>
      <c r="EX82" s="78"/>
      <c r="EY82" s="78"/>
      <c r="EZ82" s="78"/>
      <c r="FA82" s="78"/>
      <c r="FB82" s="78"/>
      <c r="FC82" s="78"/>
      <c r="FD82" s="78"/>
      <c r="FE82" s="78"/>
      <c r="FF82" s="78"/>
      <c r="FG82" s="78"/>
      <c r="FH82" s="78"/>
      <c r="FI82" s="78"/>
      <c r="FJ82" s="78"/>
      <c r="FK82" s="78"/>
      <c r="FL82" s="78"/>
      <c r="FM82" s="78"/>
      <c r="FN82" s="78"/>
      <c r="FO82" s="78"/>
      <c r="FP82" s="78"/>
      <c r="FQ82" s="78"/>
      <c r="FR82" s="78"/>
      <c r="FS82" s="78"/>
      <c r="FT82" s="78"/>
      <c r="FU82" s="78"/>
      <c r="FV82" s="78"/>
      <c r="FW82" s="78"/>
      <c r="FX82" s="78"/>
      <c r="FY82" s="78"/>
      <c r="FZ82" s="78"/>
      <c r="GA82" s="78"/>
      <c r="GB82" s="78"/>
      <c r="GC82" s="74"/>
      <c r="GD82" s="142"/>
    </row>
    <row r="83" spans="5:186" ht="20.25">
      <c r="E83" s="67"/>
      <c r="F83" s="67"/>
      <c r="G83" s="391"/>
      <c r="H83" s="391"/>
      <c r="I83" s="391"/>
      <c r="J83" s="391"/>
      <c r="K83" s="391"/>
      <c r="L83" s="391"/>
      <c r="M83" s="391"/>
      <c r="N83" s="391"/>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416"/>
      <c r="BM83" s="67"/>
      <c r="BN83" s="416"/>
      <c r="BO83" s="74"/>
      <c r="BP83" s="416"/>
      <c r="BQ83" s="78"/>
      <c r="BR83" s="416"/>
      <c r="BS83" s="78"/>
      <c r="BT83" s="416"/>
      <c r="BU83" s="78"/>
      <c r="BV83" s="416"/>
      <c r="BW83" s="78"/>
      <c r="BX83" s="416"/>
      <c r="BY83" s="78"/>
      <c r="BZ83" s="416"/>
      <c r="CA83" s="78"/>
      <c r="CB83" s="416"/>
      <c r="CC83" s="78"/>
      <c r="CD83" s="416"/>
      <c r="CE83" s="78"/>
      <c r="CF83" s="416"/>
      <c r="CG83" s="78"/>
      <c r="CH83" s="416"/>
      <c r="CI83" s="78"/>
      <c r="CJ83" s="416"/>
      <c r="CK83" s="78"/>
      <c r="CL83" s="416"/>
      <c r="CM83" s="78"/>
      <c r="CN83" s="416"/>
      <c r="CO83" s="78"/>
      <c r="CP83" s="416"/>
      <c r="CQ83" s="78"/>
      <c r="CR83" s="416"/>
      <c r="CS83" s="78"/>
      <c r="CT83" s="416"/>
      <c r="CU83" s="78"/>
      <c r="CV83" s="416"/>
      <c r="CW83" s="78"/>
      <c r="CX83" s="416"/>
      <c r="CY83" s="78"/>
      <c r="CZ83" s="416"/>
      <c r="DA83" s="78"/>
      <c r="DB83" s="416"/>
      <c r="DC83" s="78"/>
      <c r="DD83" s="416"/>
      <c r="DE83" s="78"/>
      <c r="DF83" s="416"/>
      <c r="DG83" s="78"/>
      <c r="DH83" s="416"/>
      <c r="DI83" s="78"/>
      <c r="DJ83" s="416"/>
      <c r="DK83" s="78"/>
      <c r="DL83" s="416"/>
      <c r="DM83" s="78"/>
      <c r="DN83" s="416"/>
      <c r="DO83" s="78"/>
      <c r="DP83" s="416"/>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c r="EO83" s="78"/>
      <c r="EP83" s="78"/>
      <c r="EQ83" s="78"/>
      <c r="ER83" s="78"/>
      <c r="ES83" s="78"/>
      <c r="ET83" s="78"/>
      <c r="EU83" s="78"/>
      <c r="EV83" s="78"/>
      <c r="EW83" s="78"/>
      <c r="EX83" s="78"/>
      <c r="EY83" s="78"/>
      <c r="EZ83" s="78"/>
      <c r="FA83" s="78"/>
      <c r="FB83" s="78"/>
      <c r="FC83" s="78"/>
      <c r="FD83" s="78"/>
      <c r="FE83" s="78"/>
      <c r="FF83" s="78"/>
      <c r="FG83" s="78"/>
      <c r="FH83" s="78"/>
      <c r="FI83" s="78"/>
      <c r="FJ83" s="78"/>
      <c r="FK83" s="78"/>
      <c r="FL83" s="78"/>
      <c r="FM83" s="78"/>
      <c r="FN83" s="78"/>
      <c r="FO83" s="78"/>
      <c r="FP83" s="78"/>
      <c r="FQ83" s="78"/>
      <c r="FR83" s="78"/>
      <c r="FS83" s="78"/>
      <c r="FT83" s="78"/>
      <c r="FU83" s="78"/>
      <c r="FV83" s="78"/>
      <c r="FW83" s="78"/>
      <c r="FX83" s="78"/>
      <c r="FY83" s="78"/>
      <c r="FZ83" s="78"/>
      <c r="GA83" s="78"/>
      <c r="GB83" s="78"/>
      <c r="GC83" s="74"/>
      <c r="GD83" s="142"/>
    </row>
    <row r="84" spans="5:186" ht="20.25">
      <c r="E84" s="67"/>
      <c r="F84" s="67"/>
      <c r="G84" s="391"/>
      <c r="H84" s="391"/>
      <c r="I84" s="391"/>
      <c r="J84" s="391"/>
      <c r="K84" s="391"/>
      <c r="L84" s="391"/>
      <c r="M84" s="391"/>
      <c r="N84" s="391"/>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416"/>
      <c r="BM84" s="67"/>
      <c r="BN84" s="416"/>
      <c r="BO84" s="74"/>
      <c r="BP84" s="416"/>
      <c r="BQ84" s="78"/>
      <c r="BR84" s="416"/>
      <c r="BS84" s="78"/>
      <c r="BT84" s="416"/>
      <c r="BU84" s="78"/>
      <c r="BV84" s="416"/>
      <c r="BW84" s="78"/>
      <c r="BX84" s="416"/>
      <c r="BY84" s="78"/>
      <c r="BZ84" s="416"/>
      <c r="CA84" s="78"/>
      <c r="CB84" s="416"/>
      <c r="CC84" s="78"/>
      <c r="CD84" s="416"/>
      <c r="CE84" s="78"/>
      <c r="CF84" s="416"/>
      <c r="CG84" s="78"/>
      <c r="CH84" s="416"/>
      <c r="CI84" s="78"/>
      <c r="CJ84" s="416"/>
      <c r="CK84" s="78"/>
      <c r="CL84" s="416"/>
      <c r="CM84" s="78"/>
      <c r="CN84" s="416"/>
      <c r="CO84" s="78"/>
      <c r="CP84" s="416"/>
      <c r="CQ84" s="78"/>
      <c r="CR84" s="416"/>
      <c r="CS84" s="78"/>
      <c r="CT84" s="416"/>
      <c r="CU84" s="78"/>
      <c r="CV84" s="416"/>
      <c r="CW84" s="78"/>
      <c r="CX84" s="416"/>
      <c r="CY84" s="78"/>
      <c r="CZ84" s="416"/>
      <c r="DA84" s="78"/>
      <c r="DB84" s="416"/>
      <c r="DC84" s="78"/>
      <c r="DD84" s="416"/>
      <c r="DE84" s="78"/>
      <c r="DF84" s="416"/>
      <c r="DG84" s="78"/>
      <c r="DH84" s="416"/>
      <c r="DI84" s="78"/>
      <c r="DJ84" s="416"/>
      <c r="DK84" s="78"/>
      <c r="DL84" s="416"/>
      <c r="DM84" s="78"/>
      <c r="DN84" s="416"/>
      <c r="DO84" s="78"/>
      <c r="DP84" s="416"/>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c r="EO84" s="78"/>
      <c r="EP84" s="78"/>
      <c r="EQ84" s="78"/>
      <c r="ER84" s="78"/>
      <c r="ES84" s="78"/>
      <c r="ET84" s="78"/>
      <c r="EU84" s="78"/>
      <c r="EV84" s="78"/>
      <c r="EW84" s="78"/>
      <c r="EX84" s="78"/>
      <c r="EY84" s="78"/>
      <c r="EZ84" s="78"/>
      <c r="FA84" s="78"/>
      <c r="FB84" s="78"/>
      <c r="FC84" s="78"/>
      <c r="FD84" s="78"/>
      <c r="FE84" s="78"/>
      <c r="FF84" s="78"/>
      <c r="FG84" s="78"/>
      <c r="FH84" s="78"/>
      <c r="FI84" s="78"/>
      <c r="FJ84" s="78"/>
      <c r="FK84" s="78"/>
      <c r="FL84" s="78"/>
      <c r="FM84" s="78"/>
      <c r="FN84" s="78"/>
      <c r="FO84" s="78"/>
      <c r="FP84" s="78"/>
      <c r="FQ84" s="78"/>
      <c r="FR84" s="78"/>
      <c r="FS84" s="78"/>
      <c r="FT84" s="78"/>
      <c r="FU84" s="78"/>
      <c r="FV84" s="78"/>
      <c r="FW84" s="78"/>
      <c r="FX84" s="78"/>
      <c r="FY84" s="78"/>
      <c r="FZ84" s="78"/>
      <c r="GA84" s="78"/>
      <c r="GB84" s="78"/>
      <c r="GC84" s="74"/>
      <c r="GD84" s="142"/>
    </row>
    <row r="85" spans="5:186" ht="20.25">
      <c r="E85" s="67"/>
      <c r="F85" s="67"/>
      <c r="G85" s="391"/>
      <c r="H85" s="391"/>
      <c r="I85" s="391"/>
      <c r="J85" s="391"/>
      <c r="K85" s="391"/>
      <c r="L85" s="391"/>
      <c r="M85" s="391"/>
      <c r="N85" s="391"/>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416"/>
      <c r="BM85" s="67"/>
      <c r="BN85" s="416"/>
      <c r="BO85" s="74"/>
      <c r="BP85" s="416"/>
      <c r="BQ85" s="78"/>
      <c r="BR85" s="416"/>
      <c r="BS85" s="78"/>
      <c r="BT85" s="416"/>
      <c r="BU85" s="78"/>
      <c r="BV85" s="416"/>
      <c r="BW85" s="78"/>
      <c r="BX85" s="416"/>
      <c r="BY85" s="78"/>
      <c r="BZ85" s="416"/>
      <c r="CA85" s="78"/>
      <c r="CB85" s="416"/>
      <c r="CC85" s="78"/>
      <c r="CD85" s="416"/>
      <c r="CE85" s="78"/>
      <c r="CF85" s="416"/>
      <c r="CG85" s="78"/>
      <c r="CH85" s="416"/>
      <c r="CI85" s="78"/>
      <c r="CJ85" s="416"/>
      <c r="CK85" s="78"/>
      <c r="CL85" s="416"/>
      <c r="CM85" s="78"/>
      <c r="CN85" s="416"/>
      <c r="CO85" s="78"/>
      <c r="CP85" s="416"/>
      <c r="CQ85" s="78"/>
      <c r="CR85" s="416"/>
      <c r="CS85" s="78"/>
      <c r="CT85" s="416"/>
      <c r="CU85" s="78"/>
      <c r="CV85" s="416"/>
      <c r="CW85" s="78"/>
      <c r="CX85" s="416"/>
      <c r="CY85" s="78"/>
      <c r="CZ85" s="416"/>
      <c r="DA85" s="78"/>
      <c r="DB85" s="416"/>
      <c r="DC85" s="78"/>
      <c r="DD85" s="416"/>
      <c r="DE85" s="78"/>
      <c r="DF85" s="416"/>
      <c r="DG85" s="78"/>
      <c r="DH85" s="416"/>
      <c r="DI85" s="78"/>
      <c r="DJ85" s="416"/>
      <c r="DK85" s="78"/>
      <c r="DL85" s="416"/>
      <c r="DM85" s="78"/>
      <c r="DN85" s="416"/>
      <c r="DO85" s="78"/>
      <c r="DP85" s="416"/>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c r="EO85" s="78"/>
      <c r="EP85" s="78"/>
      <c r="EQ85" s="78"/>
      <c r="ER85" s="78"/>
      <c r="ES85" s="78"/>
      <c r="ET85" s="78"/>
      <c r="EU85" s="78"/>
      <c r="EV85" s="78"/>
      <c r="EW85" s="78"/>
      <c r="EX85" s="78"/>
      <c r="EY85" s="78"/>
      <c r="EZ85" s="78"/>
      <c r="FA85" s="78"/>
      <c r="FB85" s="78"/>
      <c r="FC85" s="78"/>
      <c r="FD85" s="78"/>
      <c r="FE85" s="78"/>
      <c r="FF85" s="78"/>
      <c r="FG85" s="78"/>
      <c r="FH85" s="78"/>
      <c r="FI85" s="78"/>
      <c r="FJ85" s="78"/>
      <c r="FK85" s="78"/>
      <c r="FL85" s="78"/>
      <c r="FM85" s="78"/>
      <c r="FN85" s="78"/>
      <c r="FO85" s="78"/>
      <c r="FP85" s="78"/>
      <c r="FQ85" s="78"/>
      <c r="FR85" s="78"/>
      <c r="FS85" s="78"/>
      <c r="FT85" s="78"/>
      <c r="FU85" s="78"/>
      <c r="FV85" s="78"/>
      <c r="FW85" s="78"/>
      <c r="FX85" s="78"/>
      <c r="FY85" s="78"/>
      <c r="FZ85" s="78"/>
      <c r="GA85" s="78"/>
      <c r="GB85" s="78"/>
      <c r="GC85" s="74"/>
      <c r="GD85" s="142"/>
    </row>
  </sheetData>
  <sheetProtection sheet="1" objects="1" scenarios="1" selectLockedCells="1"/>
  <mergeCells count="4">
    <mergeCell ref="D8:E8"/>
    <mergeCell ref="AS4:BH4"/>
    <mergeCell ref="BK4:EK4"/>
    <mergeCell ref="EL4:GA4"/>
  </mergeCells>
  <printOptions/>
  <pageMargins left="0.75" right="0.75" top="1" bottom="1" header="0.5" footer="0.5"/>
  <pageSetup orientation="portrait" r:id="rId2"/>
  <legacyDrawing r:id="rId1"/>
</worksheet>
</file>

<file path=xl/worksheets/sheet3.xml><?xml version="1.0" encoding="utf-8"?>
<worksheet xmlns="http://schemas.openxmlformats.org/spreadsheetml/2006/main" xmlns:r="http://schemas.openxmlformats.org/officeDocument/2006/relationships">
  <sheetPr codeName="Sheet3"/>
  <dimension ref="B1:AC41"/>
  <sheetViews>
    <sheetView zoomScale="75" zoomScaleNormal="75" zoomScalePageLayoutView="0" workbookViewId="0" topLeftCell="A1">
      <selection activeCell="A1" sqref="A1:IV38"/>
    </sheetView>
  </sheetViews>
  <sheetFormatPr defaultColWidth="9.140625" defaultRowHeight="12.75"/>
  <cols>
    <col min="4" max="6" width="9.28125" style="0" bestFit="1" customWidth="1"/>
    <col min="7" max="7" width="9.8515625" style="0" bestFit="1" customWidth="1"/>
    <col min="9" max="9" width="9.28125" style="0" bestFit="1" customWidth="1"/>
    <col min="11" max="11" width="9.28125" style="0" bestFit="1" customWidth="1"/>
    <col min="13" max="13" width="10.421875" style="0" bestFit="1" customWidth="1"/>
    <col min="15" max="15" width="9.28125" style="0" bestFit="1" customWidth="1"/>
    <col min="17" max="17" width="9.28125" style="0" bestFit="1" customWidth="1"/>
    <col min="19" max="19" width="9.28125" style="0" bestFit="1" customWidth="1"/>
    <col min="21" max="21" width="9.8515625" style="0" bestFit="1" customWidth="1"/>
  </cols>
  <sheetData>
    <row r="1" spans="2:29" ht="30">
      <c r="B1" s="15"/>
      <c r="C1" s="311"/>
      <c r="D1" s="312" t="s">
        <v>124</v>
      </c>
      <c r="E1" s="15"/>
      <c r="F1" s="22"/>
      <c r="G1" s="313"/>
      <c r="H1" s="313"/>
      <c r="I1" s="311"/>
      <c r="J1" s="313"/>
      <c r="K1" s="311"/>
      <c r="L1" s="313"/>
      <c r="M1" s="311"/>
      <c r="N1" s="313"/>
      <c r="O1" s="311"/>
      <c r="P1" s="313"/>
      <c r="Q1" s="311"/>
      <c r="R1" s="314"/>
      <c r="S1" s="311"/>
      <c r="T1" s="313"/>
      <c r="U1" s="233"/>
      <c r="V1" s="234"/>
      <c r="W1" s="233"/>
      <c r="X1" s="233"/>
      <c r="Y1" s="233"/>
      <c r="Z1" s="233"/>
      <c r="AA1" s="233"/>
      <c r="AB1" s="233"/>
      <c r="AC1" s="233"/>
    </row>
    <row r="2" spans="2:29" ht="30" hidden="1">
      <c r="B2" s="15"/>
      <c r="C2" s="311"/>
      <c r="D2" s="312"/>
      <c r="E2" s="15"/>
      <c r="F2" s="22"/>
      <c r="G2" s="313"/>
      <c r="H2" s="313"/>
      <c r="I2" s="311"/>
      <c r="J2" s="313"/>
      <c r="K2" s="311"/>
      <c r="L2" s="313"/>
      <c r="M2" s="311"/>
      <c r="N2" s="313"/>
      <c r="O2" s="311"/>
      <c r="P2" s="313"/>
      <c r="Q2" s="311"/>
      <c r="R2" s="314"/>
      <c r="S2" s="311"/>
      <c r="T2" s="313"/>
      <c r="U2" s="233"/>
      <c r="V2" s="234"/>
      <c r="W2" s="233"/>
      <c r="X2" s="233"/>
      <c r="Y2" s="233"/>
      <c r="Z2" s="233"/>
      <c r="AA2" s="233"/>
      <c r="AB2" s="233"/>
      <c r="AC2" s="233"/>
    </row>
    <row r="3" spans="2:29" ht="30" hidden="1">
      <c r="B3" s="15"/>
      <c r="C3" s="311"/>
      <c r="D3" s="312"/>
      <c r="E3" s="15"/>
      <c r="F3" s="22"/>
      <c r="G3" s="313"/>
      <c r="H3" s="313"/>
      <c r="I3" s="311"/>
      <c r="J3" s="313"/>
      <c r="K3" s="311"/>
      <c r="L3" s="313"/>
      <c r="M3" s="311"/>
      <c r="N3" s="313"/>
      <c r="O3" s="311"/>
      <c r="P3" s="313"/>
      <c r="Q3" s="311"/>
      <c r="R3" s="314"/>
      <c r="S3" s="311"/>
      <c r="T3" s="313"/>
      <c r="U3" s="233"/>
      <c r="V3" s="234"/>
      <c r="W3" s="233"/>
      <c r="X3" s="233"/>
      <c r="Y3" s="233"/>
      <c r="Z3" s="233"/>
      <c r="AA3" s="233"/>
      <c r="AB3" s="233"/>
      <c r="AC3" s="233"/>
    </row>
    <row r="4" spans="2:29" ht="30.75" hidden="1" thickBot="1">
      <c r="B4" s="229" t="s">
        <v>125</v>
      </c>
      <c r="C4" s="311"/>
      <c r="D4" s="311"/>
      <c r="E4" s="311"/>
      <c r="F4" s="311"/>
      <c r="G4" s="313"/>
      <c r="H4" s="313"/>
      <c r="I4" s="311"/>
      <c r="J4" s="313"/>
      <c r="K4" s="311"/>
      <c r="L4" s="313"/>
      <c r="M4" s="311"/>
      <c r="N4" s="313"/>
      <c r="O4" s="311"/>
      <c r="P4" s="313"/>
      <c r="Q4" s="311"/>
      <c r="R4" s="314"/>
      <c r="S4" s="311"/>
      <c r="T4" s="313"/>
      <c r="U4" s="233"/>
      <c r="V4" s="234"/>
      <c r="W4" s="233"/>
      <c r="X4" s="233"/>
      <c r="Y4" s="233"/>
      <c r="Z4" s="233"/>
      <c r="AA4" s="233"/>
      <c r="AB4" s="233"/>
      <c r="AC4" s="233"/>
    </row>
    <row r="5" spans="2:29" ht="30.75" hidden="1" thickBot="1">
      <c r="B5" s="315" t="e">
        <f>CALCULATOR!#REF!</f>
        <v>#REF!</v>
      </c>
      <c r="C5" s="21" t="s">
        <v>133</v>
      </c>
      <c r="D5" s="311"/>
      <c r="E5" s="311"/>
      <c r="F5" s="313"/>
      <c r="G5" s="313"/>
      <c r="H5" s="313"/>
      <c r="I5" s="311"/>
      <c r="J5" s="313"/>
      <c r="K5" s="311"/>
      <c r="L5" s="313"/>
      <c r="M5" s="311"/>
      <c r="N5" s="313"/>
      <c r="O5" s="311"/>
      <c r="P5" s="313"/>
      <c r="Q5" s="311"/>
      <c r="R5" s="314"/>
      <c r="S5" s="311"/>
      <c r="T5" s="313"/>
      <c r="U5" s="311"/>
      <c r="V5" s="313"/>
      <c r="W5" s="311"/>
      <c r="X5" s="311"/>
      <c r="Y5" s="311"/>
      <c r="Z5" s="311"/>
      <c r="AA5" s="311"/>
      <c r="AB5" s="311"/>
      <c r="AC5" s="311"/>
    </row>
    <row r="6" spans="2:29" ht="30" hidden="1">
      <c r="B6" s="316" t="s">
        <v>140</v>
      </c>
      <c r="C6" s="32"/>
      <c r="D6" s="311"/>
      <c r="E6" s="311"/>
      <c r="F6" s="313"/>
      <c r="G6" s="313"/>
      <c r="H6" s="313"/>
      <c r="I6" s="311"/>
      <c r="J6" s="313"/>
      <c r="K6" s="311"/>
      <c r="L6" s="313"/>
      <c r="M6" s="311"/>
      <c r="N6" s="313"/>
      <c r="O6" s="311"/>
      <c r="P6" s="313"/>
      <c r="Q6" s="311"/>
      <c r="R6" s="314"/>
      <c r="S6" s="311"/>
      <c r="T6" s="313"/>
      <c r="U6" s="311"/>
      <c r="V6" s="313"/>
      <c r="W6" s="311"/>
      <c r="X6" s="311"/>
      <c r="Y6" s="311"/>
      <c r="Z6" s="311"/>
      <c r="AA6" s="311"/>
      <c r="AB6" s="311"/>
      <c r="AC6" s="311"/>
    </row>
    <row r="7" spans="2:29" ht="15.75" hidden="1" thickBot="1">
      <c r="B7" s="15"/>
      <c r="C7" s="15"/>
      <c r="D7" s="15"/>
      <c r="E7" s="15"/>
      <c r="F7" s="22"/>
      <c r="G7" s="22"/>
      <c r="H7" s="22"/>
      <c r="I7" s="15"/>
      <c r="J7" s="22"/>
      <c r="K7" s="15"/>
      <c r="L7" s="22"/>
      <c r="M7" s="15"/>
      <c r="N7" s="22"/>
      <c r="O7" s="15"/>
      <c r="P7" s="22"/>
      <c r="Q7" s="15"/>
      <c r="R7" s="310"/>
      <c r="S7" s="15"/>
      <c r="T7" s="22"/>
      <c r="U7" s="15"/>
      <c r="V7" s="22"/>
      <c r="W7" s="15"/>
      <c r="X7" s="15"/>
      <c r="Y7" s="15"/>
      <c r="Z7" s="15"/>
      <c r="AA7" s="15"/>
      <c r="AB7" s="15"/>
      <c r="AC7" s="15"/>
    </row>
    <row r="8" spans="2:29" ht="18.75" hidden="1" thickBot="1">
      <c r="B8" s="235"/>
      <c r="C8" s="239" t="s">
        <v>127</v>
      </c>
      <c r="D8" s="237"/>
      <c r="E8" s="238"/>
      <c r="F8" s="236"/>
      <c r="G8" s="240"/>
      <c r="H8" s="240"/>
      <c r="I8" s="237"/>
      <c r="J8" s="240"/>
      <c r="K8" s="238"/>
      <c r="L8" s="241"/>
      <c r="M8" s="237"/>
      <c r="N8" s="240"/>
      <c r="O8" s="237"/>
      <c r="P8" s="240"/>
      <c r="Q8" s="237"/>
      <c r="R8" s="236" t="s">
        <v>128</v>
      </c>
      <c r="S8" s="237"/>
      <c r="T8" s="240"/>
      <c r="U8" s="237"/>
      <c r="V8" s="240"/>
      <c r="W8" s="238"/>
      <c r="X8" s="15"/>
      <c r="Y8" s="317"/>
      <c r="Z8" s="318" t="s">
        <v>129</v>
      </c>
      <c r="AA8" s="319"/>
      <c r="AB8" s="319"/>
      <c r="AC8" s="320"/>
    </row>
    <row r="9" spans="2:29" ht="13.5" hidden="1" thickBot="1">
      <c r="B9" s="321" t="s">
        <v>114</v>
      </c>
      <c r="C9" s="9"/>
      <c r="D9" s="9"/>
      <c r="E9" s="254"/>
      <c r="F9" s="246" t="s">
        <v>115</v>
      </c>
      <c r="G9" s="247" t="s">
        <v>29</v>
      </c>
      <c r="H9" s="9"/>
      <c r="I9" s="247"/>
      <c r="J9" s="9"/>
      <c r="K9" s="247" t="s">
        <v>29</v>
      </c>
      <c r="L9" s="249"/>
      <c r="M9" s="247"/>
      <c r="N9" s="247"/>
      <c r="O9" s="247"/>
      <c r="P9" s="247"/>
      <c r="Q9" s="247"/>
      <c r="R9" s="247"/>
      <c r="S9" s="248"/>
      <c r="T9" s="247"/>
      <c r="U9" s="247"/>
      <c r="V9" s="247"/>
      <c r="W9" s="322" t="s">
        <v>130</v>
      </c>
      <c r="X9" s="10"/>
      <c r="Y9" s="323"/>
      <c r="Z9" s="324" t="e">
        <f>IF($B$5="QT","QUART FORMULA",IF($B$5="GAL","GALLON FORMULA",IF($B$5="5 GAL","5 GALLON FORMULA")))</f>
        <v>#REF!</v>
      </c>
      <c r="AA9" s="325"/>
      <c r="AB9" s="325" t="s">
        <v>131</v>
      </c>
      <c r="AC9" s="326"/>
    </row>
    <row r="10" spans="2:29" ht="13.5" hidden="1" thickBot="1">
      <c r="B10" s="253"/>
      <c r="C10" s="9"/>
      <c r="D10" s="9"/>
      <c r="E10" s="254"/>
      <c r="F10" s="254" t="s">
        <v>116</v>
      </c>
      <c r="G10" s="248" t="s">
        <v>31</v>
      </c>
      <c r="H10" s="9"/>
      <c r="I10" s="248" t="s">
        <v>24</v>
      </c>
      <c r="J10" s="9"/>
      <c r="K10" s="248" t="s">
        <v>33</v>
      </c>
      <c r="L10" s="253"/>
      <c r="M10" s="248" t="s">
        <v>30</v>
      </c>
      <c r="N10" s="248"/>
      <c r="O10" s="248"/>
      <c r="P10" s="248"/>
      <c r="Q10" s="248" t="s">
        <v>24</v>
      </c>
      <c r="R10" s="248"/>
      <c r="S10" s="248" t="s">
        <v>31</v>
      </c>
      <c r="T10" s="248"/>
      <c r="U10" s="248" t="s">
        <v>117</v>
      </c>
      <c r="V10" s="248"/>
      <c r="W10" s="327" t="s">
        <v>30</v>
      </c>
      <c r="X10" s="10"/>
      <c r="Y10" s="328"/>
      <c r="Z10" s="255"/>
      <c r="AA10" s="255"/>
      <c r="AB10" s="255"/>
      <c r="AC10" s="256"/>
    </row>
    <row r="11" spans="2:29" ht="13.5" hidden="1" thickBot="1">
      <c r="B11" s="329" t="s">
        <v>22</v>
      </c>
      <c r="C11" s="329" t="s">
        <v>34</v>
      </c>
      <c r="D11" s="329" t="s">
        <v>77</v>
      </c>
      <c r="E11" s="329" t="s">
        <v>14</v>
      </c>
      <c r="F11" s="330" t="s">
        <v>118</v>
      </c>
      <c r="G11" s="331" t="s">
        <v>30</v>
      </c>
      <c r="H11" s="332"/>
      <c r="I11" s="331" t="s">
        <v>33</v>
      </c>
      <c r="J11" s="332"/>
      <c r="K11" s="331" t="s">
        <v>30</v>
      </c>
      <c r="L11" s="333"/>
      <c r="M11" s="331" t="s">
        <v>119</v>
      </c>
      <c r="N11" s="331"/>
      <c r="O11" s="331" t="s">
        <v>30</v>
      </c>
      <c r="P11" s="331"/>
      <c r="Q11" s="331" t="s">
        <v>33</v>
      </c>
      <c r="R11" s="331"/>
      <c r="S11" s="331" t="s">
        <v>30</v>
      </c>
      <c r="T11" s="331"/>
      <c r="U11" s="331" t="s">
        <v>31</v>
      </c>
      <c r="V11" s="331"/>
      <c r="W11" s="334" t="s">
        <v>35</v>
      </c>
      <c r="X11" s="10"/>
      <c r="Y11" s="329" t="s">
        <v>22</v>
      </c>
      <c r="Z11" s="329" t="s">
        <v>34</v>
      </c>
      <c r="AA11" s="329" t="s">
        <v>77</v>
      </c>
      <c r="AB11" s="329" t="s">
        <v>77</v>
      </c>
      <c r="AC11" s="329" t="s">
        <v>132</v>
      </c>
    </row>
    <row r="12" spans="2:29" ht="18" hidden="1">
      <c r="B12" s="335" t="s">
        <v>5</v>
      </c>
      <c r="C12" s="336" t="e">
        <f>#REF!</f>
        <v>#REF!</v>
      </c>
      <c r="D12" s="337" t="e">
        <f>#REF!</f>
        <v>#REF!</v>
      </c>
      <c r="E12" s="338" t="e">
        <f>#REF!</f>
        <v>#REF!</v>
      </c>
      <c r="F12" s="261" t="e">
        <f aca="true" t="shared" si="0" ref="F12:F26">+E12/48</f>
        <v>#REF!</v>
      </c>
      <c r="G12" s="261" t="e">
        <f aca="true" t="shared" si="1" ref="G12:G26">+I12*K12</f>
        <v>#REF!</v>
      </c>
      <c r="H12" s="262" t="s">
        <v>121</v>
      </c>
      <c r="I12" s="264">
        <v>42.6</v>
      </c>
      <c r="J12" s="263" t="s">
        <v>122</v>
      </c>
      <c r="K12" s="264" t="e">
        <f aca="true" t="shared" si="2" ref="K12:K26">+(D12+F12)</f>
        <v>#REF!</v>
      </c>
      <c r="L12" s="265" t="s">
        <v>21</v>
      </c>
      <c r="M12" s="276" t="e">
        <f>IF($B$5="QT",2.5/$K$33,IF($B$5="GAL",10/$K$33,IF($B$5="5 GAL",40/$K$33)))</f>
        <v>#REF!</v>
      </c>
      <c r="N12" s="263" t="s">
        <v>122</v>
      </c>
      <c r="O12" s="264" t="e">
        <f aca="true" t="shared" si="3" ref="O12:O32">+K12*M12</f>
        <v>#REF!</v>
      </c>
      <c r="P12" s="265" t="s">
        <v>21</v>
      </c>
      <c r="Q12" s="264">
        <v>42.6</v>
      </c>
      <c r="R12" s="263" t="s">
        <v>122</v>
      </c>
      <c r="S12" s="264" t="e">
        <f aca="true" t="shared" si="4" ref="S12:S32">+O12*Q12</f>
        <v>#REF!</v>
      </c>
      <c r="T12" s="265" t="s">
        <v>21</v>
      </c>
      <c r="U12" s="339">
        <v>0.009</v>
      </c>
      <c r="V12" s="263" t="s">
        <v>122</v>
      </c>
      <c r="W12" s="266" t="e">
        <f aca="true" t="shared" si="5" ref="W12:W32">+S12*U12</f>
        <v>#REF!</v>
      </c>
      <c r="X12" s="24"/>
      <c r="Y12" s="335" t="s">
        <v>5</v>
      </c>
      <c r="Z12" s="340" t="e">
        <f aca="true" t="shared" si="6" ref="Z12:Z32">+S12</f>
        <v>#REF!</v>
      </c>
      <c r="AA12" s="341" t="e">
        <f aca="true" t="shared" si="7" ref="AA12:AA32">+O12</f>
        <v>#REF!</v>
      </c>
      <c r="AB12" s="342" t="e">
        <f aca="true" t="shared" si="8" ref="AB12:AB32">ROUNDDOWN(AA12,0)</f>
        <v>#REF!</v>
      </c>
      <c r="AC12" s="343" t="e">
        <f aca="true" t="shared" si="9" ref="AC12:AC32">(AA12-AB12)*48</f>
        <v>#REF!</v>
      </c>
    </row>
    <row r="13" spans="2:29" ht="18" hidden="1">
      <c r="B13" s="344" t="s">
        <v>11</v>
      </c>
      <c r="C13" s="345" t="e">
        <f>#REF!</f>
        <v>#REF!</v>
      </c>
      <c r="D13" s="346" t="e">
        <f>#REF!</f>
        <v>#REF!</v>
      </c>
      <c r="E13" s="347" t="e">
        <f>#REF!</f>
        <v>#REF!</v>
      </c>
      <c r="F13" s="273" t="e">
        <f t="shared" si="0"/>
        <v>#REF!</v>
      </c>
      <c r="G13" s="273" t="e">
        <f t="shared" si="1"/>
        <v>#REF!</v>
      </c>
      <c r="H13" s="274" t="s">
        <v>121</v>
      </c>
      <c r="I13" s="276">
        <v>25.69</v>
      </c>
      <c r="J13" s="275" t="s">
        <v>122</v>
      </c>
      <c r="K13" s="276" t="e">
        <f t="shared" si="2"/>
        <v>#REF!</v>
      </c>
      <c r="L13" s="277" t="s">
        <v>21</v>
      </c>
      <c r="M13" s="276" t="e">
        <f aca="true" t="shared" si="10" ref="M13:M32">IF($B$5="QT",2.5/$K$33,IF($B$5="GAL",10/$K$33,IF($B$5="5 GAL",40/$K$33)))</f>
        <v>#REF!</v>
      </c>
      <c r="N13" s="275" t="s">
        <v>122</v>
      </c>
      <c r="O13" s="276" t="e">
        <f t="shared" si="3"/>
        <v>#REF!</v>
      </c>
      <c r="P13" s="277" t="s">
        <v>21</v>
      </c>
      <c r="Q13" s="276">
        <v>25.69</v>
      </c>
      <c r="R13" s="275" t="s">
        <v>122</v>
      </c>
      <c r="S13" s="276" t="e">
        <f t="shared" si="4"/>
        <v>#REF!</v>
      </c>
      <c r="T13" s="277" t="s">
        <v>21</v>
      </c>
      <c r="U13" s="348">
        <v>0.0024</v>
      </c>
      <c r="V13" s="275" t="s">
        <v>122</v>
      </c>
      <c r="W13" s="278" t="e">
        <f t="shared" si="5"/>
        <v>#REF!</v>
      </c>
      <c r="X13" s="24"/>
      <c r="Y13" s="344" t="s">
        <v>11</v>
      </c>
      <c r="Z13" s="340" t="e">
        <f t="shared" si="6"/>
        <v>#REF!</v>
      </c>
      <c r="AA13" s="349" t="e">
        <f t="shared" si="7"/>
        <v>#REF!</v>
      </c>
      <c r="AB13" s="350" t="e">
        <f t="shared" si="8"/>
        <v>#REF!</v>
      </c>
      <c r="AC13" s="351" t="e">
        <f t="shared" si="9"/>
        <v>#REF!</v>
      </c>
    </row>
    <row r="14" spans="2:29" ht="18" hidden="1">
      <c r="B14" s="344" t="s">
        <v>10</v>
      </c>
      <c r="C14" s="345" t="e">
        <f>#REF!</f>
        <v>#REF!</v>
      </c>
      <c r="D14" s="346" t="e">
        <f>#REF!</f>
        <v>#REF!</v>
      </c>
      <c r="E14" s="347" t="e">
        <f>#REF!</f>
        <v>#REF!</v>
      </c>
      <c r="F14" s="273" t="e">
        <f t="shared" si="0"/>
        <v>#REF!</v>
      </c>
      <c r="G14" s="273" t="e">
        <f t="shared" si="1"/>
        <v>#REF!</v>
      </c>
      <c r="H14" s="274" t="s">
        <v>121</v>
      </c>
      <c r="I14" s="276">
        <v>31.57</v>
      </c>
      <c r="J14" s="275" t="s">
        <v>122</v>
      </c>
      <c r="K14" s="276" t="e">
        <f t="shared" si="2"/>
        <v>#REF!</v>
      </c>
      <c r="L14" s="277" t="s">
        <v>21</v>
      </c>
      <c r="M14" s="276" t="e">
        <f t="shared" si="10"/>
        <v>#REF!</v>
      </c>
      <c r="N14" s="275" t="s">
        <v>122</v>
      </c>
      <c r="O14" s="276" t="e">
        <f t="shared" si="3"/>
        <v>#REF!</v>
      </c>
      <c r="P14" s="277" t="s">
        <v>21</v>
      </c>
      <c r="Q14" s="276">
        <v>31.57</v>
      </c>
      <c r="R14" s="275" t="s">
        <v>122</v>
      </c>
      <c r="S14" s="276" t="e">
        <f t="shared" si="4"/>
        <v>#REF!</v>
      </c>
      <c r="T14" s="277" t="s">
        <v>21</v>
      </c>
      <c r="U14" s="348">
        <v>0.0101</v>
      </c>
      <c r="V14" s="275" t="s">
        <v>122</v>
      </c>
      <c r="W14" s="278" t="e">
        <f t="shared" si="5"/>
        <v>#REF!</v>
      </c>
      <c r="X14" s="24"/>
      <c r="Y14" s="344" t="s">
        <v>10</v>
      </c>
      <c r="Z14" s="340" t="e">
        <f t="shared" si="6"/>
        <v>#REF!</v>
      </c>
      <c r="AA14" s="349" t="e">
        <f t="shared" si="7"/>
        <v>#REF!</v>
      </c>
      <c r="AB14" s="350" t="e">
        <f t="shared" si="8"/>
        <v>#REF!</v>
      </c>
      <c r="AC14" s="351" t="e">
        <f t="shared" si="9"/>
        <v>#REF!</v>
      </c>
    </row>
    <row r="15" spans="2:29" ht="18" hidden="1">
      <c r="B15" s="344" t="s">
        <v>4</v>
      </c>
      <c r="C15" s="345" t="e">
        <f>#REF!</f>
        <v>#REF!</v>
      </c>
      <c r="D15" s="346" t="e">
        <f>#REF!</f>
        <v>#REF!</v>
      </c>
      <c r="E15" s="347" t="e">
        <f>#REF!</f>
        <v>#REF!</v>
      </c>
      <c r="F15" s="273" t="e">
        <f t="shared" si="0"/>
        <v>#REF!</v>
      </c>
      <c r="G15" s="273" t="e">
        <f t="shared" si="1"/>
        <v>#REF!</v>
      </c>
      <c r="H15" s="274" t="s">
        <v>121</v>
      </c>
      <c r="I15" s="276">
        <v>34.06</v>
      </c>
      <c r="J15" s="275" t="s">
        <v>122</v>
      </c>
      <c r="K15" s="276" t="e">
        <f t="shared" si="2"/>
        <v>#REF!</v>
      </c>
      <c r="L15" s="277" t="s">
        <v>21</v>
      </c>
      <c r="M15" s="276" t="e">
        <f t="shared" si="10"/>
        <v>#REF!</v>
      </c>
      <c r="N15" s="275" t="s">
        <v>122</v>
      </c>
      <c r="O15" s="276" t="e">
        <f t="shared" si="3"/>
        <v>#REF!</v>
      </c>
      <c r="P15" s="277" t="s">
        <v>21</v>
      </c>
      <c r="Q15" s="276">
        <v>34.06</v>
      </c>
      <c r="R15" s="275" t="s">
        <v>122</v>
      </c>
      <c r="S15" s="276" t="e">
        <f t="shared" si="4"/>
        <v>#REF!</v>
      </c>
      <c r="T15" s="277" t="s">
        <v>21</v>
      </c>
      <c r="U15" s="348">
        <v>0.0317</v>
      </c>
      <c r="V15" s="275" t="s">
        <v>122</v>
      </c>
      <c r="W15" s="278" t="e">
        <f t="shared" si="5"/>
        <v>#REF!</v>
      </c>
      <c r="X15" s="24"/>
      <c r="Y15" s="344" t="s">
        <v>4</v>
      </c>
      <c r="Z15" s="340" t="e">
        <f t="shared" si="6"/>
        <v>#REF!</v>
      </c>
      <c r="AA15" s="349" t="e">
        <f t="shared" si="7"/>
        <v>#REF!</v>
      </c>
      <c r="AB15" s="350" t="e">
        <f t="shared" si="8"/>
        <v>#REF!</v>
      </c>
      <c r="AC15" s="351" t="e">
        <f t="shared" si="9"/>
        <v>#REF!</v>
      </c>
    </row>
    <row r="16" spans="2:29" ht="18" hidden="1">
      <c r="B16" s="344" t="s">
        <v>0</v>
      </c>
      <c r="C16" s="345" t="e">
        <f>#REF!</f>
        <v>#REF!</v>
      </c>
      <c r="D16" s="346" t="e">
        <f>#REF!</f>
        <v>#REF!</v>
      </c>
      <c r="E16" s="347" t="e">
        <f>#REF!</f>
        <v>#REF!</v>
      </c>
      <c r="F16" s="273" t="e">
        <f t="shared" si="0"/>
        <v>#REF!</v>
      </c>
      <c r="G16" s="273" t="e">
        <f t="shared" si="1"/>
        <v>#REF!</v>
      </c>
      <c r="H16" s="274" t="s">
        <v>121</v>
      </c>
      <c r="I16" s="276">
        <v>31.93</v>
      </c>
      <c r="J16" s="275" t="s">
        <v>122</v>
      </c>
      <c r="K16" s="276" t="e">
        <f t="shared" si="2"/>
        <v>#REF!</v>
      </c>
      <c r="L16" s="277" t="s">
        <v>21</v>
      </c>
      <c r="M16" s="276" t="e">
        <f t="shared" si="10"/>
        <v>#REF!</v>
      </c>
      <c r="N16" s="275" t="s">
        <v>122</v>
      </c>
      <c r="O16" s="276" t="e">
        <f t="shared" si="3"/>
        <v>#REF!</v>
      </c>
      <c r="P16" s="277" t="s">
        <v>21</v>
      </c>
      <c r="Q16" s="276">
        <v>31.93</v>
      </c>
      <c r="R16" s="275" t="s">
        <v>122</v>
      </c>
      <c r="S16" s="276" t="e">
        <f t="shared" si="4"/>
        <v>#REF!</v>
      </c>
      <c r="T16" s="277" t="s">
        <v>21</v>
      </c>
      <c r="U16" s="348">
        <v>0.036</v>
      </c>
      <c r="V16" s="275" t="s">
        <v>122</v>
      </c>
      <c r="W16" s="278" t="e">
        <f t="shared" si="5"/>
        <v>#REF!</v>
      </c>
      <c r="X16" s="24"/>
      <c r="Y16" s="344" t="s">
        <v>0</v>
      </c>
      <c r="Z16" s="340" t="e">
        <f t="shared" si="6"/>
        <v>#REF!</v>
      </c>
      <c r="AA16" s="349" t="e">
        <f t="shared" si="7"/>
        <v>#REF!</v>
      </c>
      <c r="AB16" s="350" t="e">
        <f t="shared" si="8"/>
        <v>#REF!</v>
      </c>
      <c r="AC16" s="351" t="e">
        <f t="shared" si="9"/>
        <v>#REF!</v>
      </c>
    </row>
    <row r="17" spans="2:29" ht="18" hidden="1">
      <c r="B17" s="344" t="s">
        <v>9</v>
      </c>
      <c r="C17" s="345" t="e">
        <f>#REF!</f>
        <v>#REF!</v>
      </c>
      <c r="D17" s="346" t="e">
        <f>#REF!</f>
        <v>#REF!</v>
      </c>
      <c r="E17" s="347" t="e">
        <f>#REF!</f>
        <v>#REF!</v>
      </c>
      <c r="F17" s="273" t="e">
        <f t="shared" si="0"/>
        <v>#REF!</v>
      </c>
      <c r="G17" s="273" t="e">
        <f t="shared" si="1"/>
        <v>#REF!</v>
      </c>
      <c r="H17" s="274" t="s">
        <v>121</v>
      </c>
      <c r="I17" s="276">
        <v>29.06</v>
      </c>
      <c r="J17" s="275" t="s">
        <v>122</v>
      </c>
      <c r="K17" s="276" t="e">
        <f t="shared" si="2"/>
        <v>#REF!</v>
      </c>
      <c r="L17" s="277" t="s">
        <v>21</v>
      </c>
      <c r="M17" s="276" t="e">
        <f t="shared" si="10"/>
        <v>#REF!</v>
      </c>
      <c r="N17" s="275" t="s">
        <v>122</v>
      </c>
      <c r="O17" s="276" t="e">
        <f t="shared" si="3"/>
        <v>#REF!</v>
      </c>
      <c r="P17" s="277" t="s">
        <v>21</v>
      </c>
      <c r="Q17" s="276">
        <v>29.06</v>
      </c>
      <c r="R17" s="275" t="s">
        <v>122</v>
      </c>
      <c r="S17" s="276" t="e">
        <f t="shared" si="4"/>
        <v>#REF!</v>
      </c>
      <c r="T17" s="277" t="s">
        <v>21</v>
      </c>
      <c r="U17" s="348">
        <v>0.0273</v>
      </c>
      <c r="V17" s="275" t="s">
        <v>122</v>
      </c>
      <c r="W17" s="278" t="e">
        <f t="shared" si="5"/>
        <v>#REF!</v>
      </c>
      <c r="X17" s="24"/>
      <c r="Y17" s="344" t="s">
        <v>9</v>
      </c>
      <c r="Z17" s="340" t="e">
        <f t="shared" si="6"/>
        <v>#REF!</v>
      </c>
      <c r="AA17" s="349" t="e">
        <f t="shared" si="7"/>
        <v>#REF!</v>
      </c>
      <c r="AB17" s="350" t="e">
        <f t="shared" si="8"/>
        <v>#REF!</v>
      </c>
      <c r="AC17" s="351" t="e">
        <f t="shared" si="9"/>
        <v>#REF!</v>
      </c>
    </row>
    <row r="18" spans="2:29" ht="18" hidden="1">
      <c r="B18" s="344" t="s">
        <v>1</v>
      </c>
      <c r="C18" s="345" t="e">
        <f>#REF!</f>
        <v>#REF!</v>
      </c>
      <c r="D18" s="346" t="e">
        <f>#REF!</f>
        <v>#REF!</v>
      </c>
      <c r="E18" s="347" t="e">
        <f>#REF!</f>
        <v>#REF!</v>
      </c>
      <c r="F18" s="273" t="e">
        <f t="shared" si="0"/>
        <v>#REF!</v>
      </c>
      <c r="G18" s="273" t="e">
        <f t="shared" si="1"/>
        <v>#REF!</v>
      </c>
      <c r="H18" s="274" t="s">
        <v>121</v>
      </c>
      <c r="I18" s="276">
        <v>31.22</v>
      </c>
      <c r="J18" s="275" t="s">
        <v>122</v>
      </c>
      <c r="K18" s="276" t="e">
        <f t="shared" si="2"/>
        <v>#REF!</v>
      </c>
      <c r="L18" s="277" t="s">
        <v>21</v>
      </c>
      <c r="M18" s="276" t="e">
        <f t="shared" si="10"/>
        <v>#REF!</v>
      </c>
      <c r="N18" s="275" t="s">
        <v>122</v>
      </c>
      <c r="O18" s="276" t="e">
        <f t="shared" si="3"/>
        <v>#REF!</v>
      </c>
      <c r="P18" s="277" t="s">
        <v>21</v>
      </c>
      <c r="Q18" s="276">
        <v>31.22</v>
      </c>
      <c r="R18" s="275" t="s">
        <v>122</v>
      </c>
      <c r="S18" s="276" t="e">
        <f t="shared" si="4"/>
        <v>#REF!</v>
      </c>
      <c r="T18" s="277" t="s">
        <v>21</v>
      </c>
      <c r="U18" s="348">
        <v>0.0243</v>
      </c>
      <c r="V18" s="275" t="s">
        <v>122</v>
      </c>
      <c r="W18" s="278" t="e">
        <f t="shared" si="5"/>
        <v>#REF!</v>
      </c>
      <c r="X18" s="24"/>
      <c r="Y18" s="344" t="s">
        <v>1</v>
      </c>
      <c r="Z18" s="340" t="e">
        <f t="shared" si="6"/>
        <v>#REF!</v>
      </c>
      <c r="AA18" s="349" t="e">
        <f t="shared" si="7"/>
        <v>#REF!</v>
      </c>
      <c r="AB18" s="350" t="e">
        <f t="shared" si="8"/>
        <v>#REF!</v>
      </c>
      <c r="AC18" s="351" t="e">
        <f t="shared" si="9"/>
        <v>#REF!</v>
      </c>
    </row>
    <row r="19" spans="2:29" ht="18" hidden="1">
      <c r="B19" s="344" t="s">
        <v>2</v>
      </c>
      <c r="C19" s="345" t="e">
        <f>#REF!</f>
        <v>#REF!</v>
      </c>
      <c r="D19" s="346" t="e">
        <f>#REF!</f>
        <v>#REF!</v>
      </c>
      <c r="E19" s="347" t="e">
        <f>#REF!</f>
        <v>#REF!</v>
      </c>
      <c r="F19" s="273" t="e">
        <f t="shared" si="0"/>
        <v>#REF!</v>
      </c>
      <c r="G19" s="273" t="e">
        <f t="shared" si="1"/>
        <v>#REF!</v>
      </c>
      <c r="H19" s="274" t="s">
        <v>121</v>
      </c>
      <c r="I19" s="276">
        <v>29.45</v>
      </c>
      <c r="J19" s="275" t="s">
        <v>122</v>
      </c>
      <c r="K19" s="276" t="e">
        <f t="shared" si="2"/>
        <v>#REF!</v>
      </c>
      <c r="L19" s="277" t="s">
        <v>21</v>
      </c>
      <c r="M19" s="276" t="e">
        <f t="shared" si="10"/>
        <v>#REF!</v>
      </c>
      <c r="N19" s="275" t="s">
        <v>122</v>
      </c>
      <c r="O19" s="276" t="e">
        <f t="shared" si="3"/>
        <v>#REF!</v>
      </c>
      <c r="P19" s="277" t="s">
        <v>21</v>
      </c>
      <c r="Q19" s="276">
        <v>29.45</v>
      </c>
      <c r="R19" s="275" t="s">
        <v>122</v>
      </c>
      <c r="S19" s="276" t="e">
        <f t="shared" si="4"/>
        <v>#REF!</v>
      </c>
      <c r="T19" s="277" t="s">
        <v>21</v>
      </c>
      <c r="U19" s="348">
        <v>0.0434</v>
      </c>
      <c r="V19" s="275" t="s">
        <v>122</v>
      </c>
      <c r="W19" s="278" t="e">
        <f t="shared" si="5"/>
        <v>#REF!</v>
      </c>
      <c r="X19" s="24"/>
      <c r="Y19" s="344" t="s">
        <v>2</v>
      </c>
      <c r="Z19" s="340" t="e">
        <f t="shared" si="6"/>
        <v>#REF!</v>
      </c>
      <c r="AA19" s="349" t="e">
        <f t="shared" si="7"/>
        <v>#REF!</v>
      </c>
      <c r="AB19" s="350" t="e">
        <f t="shared" si="8"/>
        <v>#REF!</v>
      </c>
      <c r="AC19" s="351" t="e">
        <f t="shared" si="9"/>
        <v>#REF!</v>
      </c>
    </row>
    <row r="20" spans="2:29" ht="18" hidden="1">
      <c r="B20" s="344" t="s">
        <v>3</v>
      </c>
      <c r="C20" s="345" t="e">
        <f>#REF!</f>
        <v>#REF!</v>
      </c>
      <c r="D20" s="346" t="e">
        <f>#REF!</f>
        <v>#REF!</v>
      </c>
      <c r="E20" s="347" t="e">
        <f>#REF!</f>
        <v>#REF!</v>
      </c>
      <c r="F20" s="273" t="e">
        <f t="shared" si="0"/>
        <v>#REF!</v>
      </c>
      <c r="G20" s="273" t="e">
        <f t="shared" si="1"/>
        <v>#REF!</v>
      </c>
      <c r="H20" s="274" t="s">
        <v>121</v>
      </c>
      <c r="I20" s="276">
        <v>29.09</v>
      </c>
      <c r="J20" s="275" t="s">
        <v>122</v>
      </c>
      <c r="K20" s="276" t="e">
        <f t="shared" si="2"/>
        <v>#REF!</v>
      </c>
      <c r="L20" s="277" t="s">
        <v>21</v>
      </c>
      <c r="M20" s="276" t="e">
        <f t="shared" si="10"/>
        <v>#REF!</v>
      </c>
      <c r="N20" s="275" t="s">
        <v>122</v>
      </c>
      <c r="O20" s="276" t="e">
        <f t="shared" si="3"/>
        <v>#REF!</v>
      </c>
      <c r="P20" s="277" t="s">
        <v>21</v>
      </c>
      <c r="Q20" s="276">
        <v>29.09</v>
      </c>
      <c r="R20" s="275" t="s">
        <v>122</v>
      </c>
      <c r="S20" s="276" t="e">
        <f t="shared" si="4"/>
        <v>#REF!</v>
      </c>
      <c r="T20" s="277" t="s">
        <v>21</v>
      </c>
      <c r="U20" s="348">
        <v>0.043</v>
      </c>
      <c r="V20" s="275" t="s">
        <v>122</v>
      </c>
      <c r="W20" s="278" t="e">
        <f t="shared" si="5"/>
        <v>#REF!</v>
      </c>
      <c r="X20" s="24"/>
      <c r="Y20" s="344" t="s">
        <v>3</v>
      </c>
      <c r="Z20" s="340" t="e">
        <f t="shared" si="6"/>
        <v>#REF!</v>
      </c>
      <c r="AA20" s="349" t="e">
        <f t="shared" si="7"/>
        <v>#REF!</v>
      </c>
      <c r="AB20" s="350" t="e">
        <f t="shared" si="8"/>
        <v>#REF!</v>
      </c>
      <c r="AC20" s="351" t="e">
        <f t="shared" si="9"/>
        <v>#REF!</v>
      </c>
    </row>
    <row r="21" spans="2:29" ht="18" hidden="1">
      <c r="B21" s="344" t="s">
        <v>7</v>
      </c>
      <c r="C21" s="345" t="e">
        <f>#REF!</f>
        <v>#REF!</v>
      </c>
      <c r="D21" s="346" t="e">
        <f>#REF!</f>
        <v>#REF!</v>
      </c>
      <c r="E21" s="347" t="e">
        <f>#REF!</f>
        <v>#REF!</v>
      </c>
      <c r="F21" s="273" t="e">
        <f t="shared" si="0"/>
        <v>#REF!</v>
      </c>
      <c r="G21" s="273" t="e">
        <f t="shared" si="1"/>
        <v>#REF!</v>
      </c>
      <c r="H21" s="274" t="s">
        <v>121</v>
      </c>
      <c r="I21" s="276">
        <v>58.19</v>
      </c>
      <c r="J21" s="275" t="s">
        <v>122</v>
      </c>
      <c r="K21" s="276" t="e">
        <f t="shared" si="2"/>
        <v>#REF!</v>
      </c>
      <c r="L21" s="277" t="s">
        <v>21</v>
      </c>
      <c r="M21" s="276" t="e">
        <f t="shared" si="10"/>
        <v>#REF!</v>
      </c>
      <c r="N21" s="275" t="s">
        <v>122</v>
      </c>
      <c r="O21" s="276" t="e">
        <f t="shared" si="3"/>
        <v>#REF!</v>
      </c>
      <c r="P21" s="277" t="s">
        <v>21</v>
      </c>
      <c r="Q21" s="276">
        <v>58.19</v>
      </c>
      <c r="R21" s="275" t="s">
        <v>122</v>
      </c>
      <c r="S21" s="276" t="e">
        <f t="shared" si="4"/>
        <v>#REF!</v>
      </c>
      <c r="T21" s="277" t="s">
        <v>21</v>
      </c>
      <c r="U21" s="348">
        <v>0.0086</v>
      </c>
      <c r="V21" s="275" t="s">
        <v>122</v>
      </c>
      <c r="W21" s="278" t="e">
        <f t="shared" si="5"/>
        <v>#REF!</v>
      </c>
      <c r="X21" s="24"/>
      <c r="Y21" s="344" t="s">
        <v>7</v>
      </c>
      <c r="Z21" s="340" t="e">
        <f t="shared" si="6"/>
        <v>#REF!</v>
      </c>
      <c r="AA21" s="349" t="e">
        <f t="shared" si="7"/>
        <v>#REF!</v>
      </c>
      <c r="AB21" s="350" t="e">
        <f t="shared" si="8"/>
        <v>#REF!</v>
      </c>
      <c r="AC21" s="351" t="e">
        <f t="shared" si="9"/>
        <v>#REF!</v>
      </c>
    </row>
    <row r="22" spans="2:29" ht="18" hidden="1">
      <c r="B22" s="344" t="s">
        <v>36</v>
      </c>
      <c r="C22" s="345" t="e">
        <f>#REF!</f>
        <v>#REF!</v>
      </c>
      <c r="D22" s="346" t="e">
        <f>#REF!</f>
        <v>#REF!</v>
      </c>
      <c r="E22" s="347" t="e">
        <f>#REF!</f>
        <v>#REF!</v>
      </c>
      <c r="F22" s="273" t="e">
        <f t="shared" si="0"/>
        <v>#REF!</v>
      </c>
      <c r="G22" s="273" t="e">
        <f t="shared" si="1"/>
        <v>#REF!</v>
      </c>
      <c r="H22" s="274" t="s">
        <v>121</v>
      </c>
      <c r="I22" s="276">
        <v>37.56</v>
      </c>
      <c r="J22" s="275" t="s">
        <v>122</v>
      </c>
      <c r="K22" s="276" t="e">
        <f t="shared" si="2"/>
        <v>#REF!</v>
      </c>
      <c r="L22" s="277" t="s">
        <v>21</v>
      </c>
      <c r="M22" s="276" t="e">
        <f t="shared" si="10"/>
        <v>#REF!</v>
      </c>
      <c r="N22" s="275" t="s">
        <v>122</v>
      </c>
      <c r="O22" s="276" t="e">
        <f t="shared" si="3"/>
        <v>#REF!</v>
      </c>
      <c r="P22" s="277" t="s">
        <v>21</v>
      </c>
      <c r="Q22" s="276">
        <v>37.56</v>
      </c>
      <c r="R22" s="275" t="s">
        <v>122</v>
      </c>
      <c r="S22" s="276" t="e">
        <f t="shared" si="4"/>
        <v>#REF!</v>
      </c>
      <c r="T22" s="277" t="s">
        <v>21</v>
      </c>
      <c r="U22" s="348">
        <v>0.0238</v>
      </c>
      <c r="V22" s="275" t="s">
        <v>122</v>
      </c>
      <c r="W22" s="278" t="e">
        <f t="shared" si="5"/>
        <v>#REF!</v>
      </c>
      <c r="X22" s="24"/>
      <c r="Y22" s="344" t="s">
        <v>36</v>
      </c>
      <c r="Z22" s="340" t="e">
        <f t="shared" si="6"/>
        <v>#REF!</v>
      </c>
      <c r="AA22" s="349" t="e">
        <f t="shared" si="7"/>
        <v>#REF!</v>
      </c>
      <c r="AB22" s="350" t="e">
        <f t="shared" si="8"/>
        <v>#REF!</v>
      </c>
      <c r="AC22" s="351" t="e">
        <f t="shared" si="9"/>
        <v>#REF!</v>
      </c>
    </row>
    <row r="23" spans="2:29" ht="18" hidden="1">
      <c r="B23" s="344" t="s">
        <v>37</v>
      </c>
      <c r="C23" s="345" t="e">
        <f>#REF!</f>
        <v>#REF!</v>
      </c>
      <c r="D23" s="346" t="e">
        <f>#REF!</f>
        <v>#REF!</v>
      </c>
      <c r="E23" s="347" t="e">
        <f>#REF!</f>
        <v>#REF!</v>
      </c>
      <c r="F23" s="273" t="e">
        <f t="shared" si="0"/>
        <v>#REF!</v>
      </c>
      <c r="G23" s="273" t="e">
        <f t="shared" si="1"/>
        <v>#REF!</v>
      </c>
      <c r="H23" s="274" t="s">
        <v>121</v>
      </c>
      <c r="I23" s="276">
        <v>36.15</v>
      </c>
      <c r="J23" s="275" t="s">
        <v>122</v>
      </c>
      <c r="K23" s="276" t="e">
        <f t="shared" si="2"/>
        <v>#REF!</v>
      </c>
      <c r="L23" s="277" t="s">
        <v>21</v>
      </c>
      <c r="M23" s="276" t="e">
        <f t="shared" si="10"/>
        <v>#REF!</v>
      </c>
      <c r="N23" s="275" t="s">
        <v>122</v>
      </c>
      <c r="O23" s="276" t="e">
        <f t="shared" si="3"/>
        <v>#REF!</v>
      </c>
      <c r="P23" s="277" t="s">
        <v>21</v>
      </c>
      <c r="Q23" s="276">
        <v>36.15</v>
      </c>
      <c r="R23" s="275" t="s">
        <v>122</v>
      </c>
      <c r="S23" s="276" t="e">
        <f t="shared" si="4"/>
        <v>#REF!</v>
      </c>
      <c r="T23" s="277" t="s">
        <v>21</v>
      </c>
      <c r="U23" s="348">
        <v>0.0205</v>
      </c>
      <c r="V23" s="275" t="s">
        <v>122</v>
      </c>
      <c r="W23" s="278" t="e">
        <f t="shared" si="5"/>
        <v>#REF!</v>
      </c>
      <c r="X23" s="24"/>
      <c r="Y23" s="344" t="s">
        <v>37</v>
      </c>
      <c r="Z23" s="340" t="e">
        <f t="shared" si="6"/>
        <v>#REF!</v>
      </c>
      <c r="AA23" s="349" t="e">
        <f t="shared" si="7"/>
        <v>#REF!</v>
      </c>
      <c r="AB23" s="350" t="e">
        <f t="shared" si="8"/>
        <v>#REF!</v>
      </c>
      <c r="AC23" s="351" t="e">
        <f t="shared" si="9"/>
        <v>#REF!</v>
      </c>
    </row>
    <row r="24" spans="2:29" ht="18" hidden="1">
      <c r="B24" s="344" t="s">
        <v>6</v>
      </c>
      <c r="C24" s="345" t="e">
        <f>#REF!</f>
        <v>#REF!</v>
      </c>
      <c r="D24" s="346" t="e">
        <f>#REF!</f>
        <v>#REF!</v>
      </c>
      <c r="E24" s="347" t="e">
        <f>#REF!</f>
        <v>#REF!</v>
      </c>
      <c r="F24" s="273" t="e">
        <f t="shared" si="0"/>
        <v>#REF!</v>
      </c>
      <c r="G24" s="273" t="e">
        <f t="shared" si="1"/>
        <v>#REF!</v>
      </c>
      <c r="H24" s="274" t="s">
        <v>121</v>
      </c>
      <c r="I24" s="276">
        <v>56.06</v>
      </c>
      <c r="J24" s="275" t="s">
        <v>122</v>
      </c>
      <c r="K24" s="276" t="e">
        <f t="shared" si="2"/>
        <v>#REF!</v>
      </c>
      <c r="L24" s="277" t="s">
        <v>21</v>
      </c>
      <c r="M24" s="276" t="e">
        <f t="shared" si="10"/>
        <v>#REF!</v>
      </c>
      <c r="N24" s="275" t="s">
        <v>122</v>
      </c>
      <c r="O24" s="276" t="e">
        <f t="shared" si="3"/>
        <v>#REF!</v>
      </c>
      <c r="P24" s="277" t="s">
        <v>21</v>
      </c>
      <c r="Q24" s="276">
        <v>56.06</v>
      </c>
      <c r="R24" s="275" t="s">
        <v>122</v>
      </c>
      <c r="S24" s="276" t="e">
        <f t="shared" si="4"/>
        <v>#REF!</v>
      </c>
      <c r="T24" s="277" t="s">
        <v>21</v>
      </c>
      <c r="U24" s="348">
        <v>0.0076</v>
      </c>
      <c r="V24" s="275" t="s">
        <v>122</v>
      </c>
      <c r="W24" s="278" t="e">
        <f t="shared" si="5"/>
        <v>#REF!</v>
      </c>
      <c r="X24" s="24"/>
      <c r="Y24" s="344" t="s">
        <v>6</v>
      </c>
      <c r="Z24" s="340" t="e">
        <f t="shared" si="6"/>
        <v>#REF!</v>
      </c>
      <c r="AA24" s="349" t="e">
        <f t="shared" si="7"/>
        <v>#REF!</v>
      </c>
      <c r="AB24" s="350" t="e">
        <f t="shared" si="8"/>
        <v>#REF!</v>
      </c>
      <c r="AC24" s="351" t="e">
        <f t="shared" si="9"/>
        <v>#REF!</v>
      </c>
    </row>
    <row r="25" spans="2:29" ht="18" hidden="1">
      <c r="B25" s="344" t="s">
        <v>16</v>
      </c>
      <c r="C25" s="345" t="e">
        <f>#REF!</f>
        <v>#REF!</v>
      </c>
      <c r="D25" s="346" t="e">
        <f>#REF!</f>
        <v>#REF!</v>
      </c>
      <c r="E25" s="347" t="e">
        <f>#REF!</f>
        <v>#REF!</v>
      </c>
      <c r="F25" s="273" t="e">
        <f t="shared" si="0"/>
        <v>#REF!</v>
      </c>
      <c r="G25" s="273" t="e">
        <f t="shared" si="1"/>
        <v>#REF!</v>
      </c>
      <c r="H25" s="274" t="s">
        <v>121</v>
      </c>
      <c r="I25" s="276">
        <v>30.51</v>
      </c>
      <c r="J25" s="275" t="s">
        <v>122</v>
      </c>
      <c r="K25" s="276" t="e">
        <f t="shared" si="2"/>
        <v>#REF!</v>
      </c>
      <c r="L25" s="277" t="s">
        <v>21</v>
      </c>
      <c r="M25" s="276" t="e">
        <f t="shared" si="10"/>
        <v>#REF!</v>
      </c>
      <c r="N25" s="275" t="s">
        <v>122</v>
      </c>
      <c r="O25" s="276" t="e">
        <f t="shared" si="3"/>
        <v>#REF!</v>
      </c>
      <c r="P25" s="277" t="s">
        <v>21</v>
      </c>
      <c r="Q25" s="276">
        <v>30.51</v>
      </c>
      <c r="R25" s="275" t="s">
        <v>122</v>
      </c>
      <c r="S25" s="276" t="e">
        <f t="shared" si="4"/>
        <v>#REF!</v>
      </c>
      <c r="T25" s="277" t="s">
        <v>21</v>
      </c>
      <c r="U25" s="348">
        <v>0.0322</v>
      </c>
      <c r="V25" s="275" t="s">
        <v>122</v>
      </c>
      <c r="W25" s="278" t="e">
        <f t="shared" si="5"/>
        <v>#REF!</v>
      </c>
      <c r="X25" s="24"/>
      <c r="Y25" s="344" t="s">
        <v>16</v>
      </c>
      <c r="Z25" s="340" t="e">
        <f t="shared" si="6"/>
        <v>#REF!</v>
      </c>
      <c r="AA25" s="349" t="e">
        <f t="shared" si="7"/>
        <v>#REF!</v>
      </c>
      <c r="AB25" s="350" t="e">
        <f t="shared" si="8"/>
        <v>#REF!</v>
      </c>
      <c r="AC25" s="351" t="e">
        <f t="shared" si="9"/>
        <v>#REF!</v>
      </c>
    </row>
    <row r="26" spans="2:29" ht="18" hidden="1">
      <c r="B26" s="344" t="s">
        <v>8</v>
      </c>
      <c r="C26" s="345" t="e">
        <f>#REF!</f>
        <v>#REF!</v>
      </c>
      <c r="D26" s="346" t="e">
        <f>#REF!</f>
        <v>#REF!</v>
      </c>
      <c r="E26" s="347" t="e">
        <f>#REF!</f>
        <v>#REF!</v>
      </c>
      <c r="F26" s="276" t="e">
        <f t="shared" si="0"/>
        <v>#REF!</v>
      </c>
      <c r="G26" s="273" t="e">
        <f t="shared" si="1"/>
        <v>#REF!</v>
      </c>
      <c r="H26" s="274" t="s">
        <v>121</v>
      </c>
      <c r="I26" s="276">
        <v>43.66</v>
      </c>
      <c r="J26" s="275" t="s">
        <v>122</v>
      </c>
      <c r="K26" s="276" t="e">
        <f t="shared" si="2"/>
        <v>#REF!</v>
      </c>
      <c r="L26" s="277" t="s">
        <v>21</v>
      </c>
      <c r="M26" s="276" t="e">
        <f t="shared" si="10"/>
        <v>#REF!</v>
      </c>
      <c r="N26" s="275" t="s">
        <v>122</v>
      </c>
      <c r="O26" s="276" t="e">
        <f t="shared" si="3"/>
        <v>#REF!</v>
      </c>
      <c r="P26" s="277" t="s">
        <v>21</v>
      </c>
      <c r="Q26" s="276">
        <v>43.66</v>
      </c>
      <c r="R26" s="275" t="s">
        <v>122</v>
      </c>
      <c r="S26" s="276" t="e">
        <f t="shared" si="4"/>
        <v>#REF!</v>
      </c>
      <c r="T26" s="277" t="s">
        <v>21</v>
      </c>
      <c r="U26" s="348">
        <v>0.0084</v>
      </c>
      <c r="V26" s="275" t="s">
        <v>122</v>
      </c>
      <c r="W26" s="278" t="e">
        <f t="shared" si="5"/>
        <v>#REF!</v>
      </c>
      <c r="X26" s="24"/>
      <c r="Y26" s="344" t="s">
        <v>8</v>
      </c>
      <c r="Z26" s="340" t="e">
        <f t="shared" si="6"/>
        <v>#REF!</v>
      </c>
      <c r="AA26" s="349" t="e">
        <f t="shared" si="7"/>
        <v>#REF!</v>
      </c>
      <c r="AB26" s="350" t="e">
        <f t="shared" si="8"/>
        <v>#REF!</v>
      </c>
      <c r="AC26" s="351" t="e">
        <f t="shared" si="9"/>
        <v>#REF!</v>
      </c>
    </row>
    <row r="27" spans="2:29" ht="18" hidden="1">
      <c r="B27" s="344" t="s">
        <v>19</v>
      </c>
      <c r="C27" s="352" t="e">
        <f>#REF!</f>
        <v>#REF!</v>
      </c>
      <c r="D27" s="345" t="e">
        <f>#REF!</f>
        <v>#REF!</v>
      </c>
      <c r="E27" s="345" t="e">
        <f>#REF!</f>
        <v>#REF!</v>
      </c>
      <c r="F27" s="276" t="s">
        <v>120</v>
      </c>
      <c r="G27" s="273" t="e">
        <f aca="true" t="shared" si="11" ref="G27:G32">+C27</f>
        <v>#REF!</v>
      </c>
      <c r="H27" s="274" t="s">
        <v>121</v>
      </c>
      <c r="I27" s="276">
        <v>25.37</v>
      </c>
      <c r="J27" s="275" t="s">
        <v>122</v>
      </c>
      <c r="K27" s="276" t="e">
        <f aca="true" t="shared" si="12" ref="K27:K32">+G27/I27</f>
        <v>#REF!</v>
      </c>
      <c r="L27" s="277" t="s">
        <v>21</v>
      </c>
      <c r="M27" s="276" t="e">
        <f t="shared" si="10"/>
        <v>#REF!</v>
      </c>
      <c r="N27" s="275" t="s">
        <v>122</v>
      </c>
      <c r="O27" s="276" t="e">
        <f t="shared" si="3"/>
        <v>#REF!</v>
      </c>
      <c r="P27" s="277" t="s">
        <v>21</v>
      </c>
      <c r="Q27" s="276">
        <v>25.37</v>
      </c>
      <c r="R27" s="275" t="s">
        <v>122</v>
      </c>
      <c r="S27" s="276" t="e">
        <f t="shared" si="4"/>
        <v>#REF!</v>
      </c>
      <c r="T27" s="277" t="s">
        <v>21</v>
      </c>
      <c r="U27" s="348">
        <v>0.0277</v>
      </c>
      <c r="V27" s="275" t="s">
        <v>122</v>
      </c>
      <c r="W27" s="278" t="e">
        <f t="shared" si="5"/>
        <v>#REF!</v>
      </c>
      <c r="X27" s="24"/>
      <c r="Y27" s="344" t="s">
        <v>19</v>
      </c>
      <c r="Z27" s="349" t="e">
        <f t="shared" si="6"/>
        <v>#REF!</v>
      </c>
      <c r="AA27" s="353" t="e">
        <f t="shared" si="7"/>
        <v>#REF!</v>
      </c>
      <c r="AB27" s="354" t="e">
        <f t="shared" si="8"/>
        <v>#REF!</v>
      </c>
      <c r="AC27" s="355" t="e">
        <f t="shared" si="9"/>
        <v>#REF!</v>
      </c>
    </row>
    <row r="28" spans="2:29" ht="18" hidden="1">
      <c r="B28" s="344" t="s">
        <v>20</v>
      </c>
      <c r="C28" s="352" t="e">
        <f>#REF!</f>
        <v>#REF!</v>
      </c>
      <c r="D28" s="345" t="e">
        <f>#REF!</f>
        <v>#REF!</v>
      </c>
      <c r="E28" s="345" t="e">
        <f>#REF!</f>
        <v>#REF!</v>
      </c>
      <c r="F28" s="276" t="s">
        <v>120</v>
      </c>
      <c r="G28" s="273" t="e">
        <f t="shared" si="11"/>
        <v>#REF!</v>
      </c>
      <c r="H28" s="274" t="s">
        <v>121</v>
      </c>
      <c r="I28" s="276">
        <v>24.2</v>
      </c>
      <c r="J28" s="275" t="s">
        <v>122</v>
      </c>
      <c r="K28" s="276" t="e">
        <f t="shared" si="12"/>
        <v>#REF!</v>
      </c>
      <c r="L28" s="277" t="s">
        <v>21</v>
      </c>
      <c r="M28" s="276" t="e">
        <f t="shared" si="10"/>
        <v>#REF!</v>
      </c>
      <c r="N28" s="275" t="s">
        <v>122</v>
      </c>
      <c r="O28" s="276" t="e">
        <f t="shared" si="3"/>
        <v>#REF!</v>
      </c>
      <c r="P28" s="277" t="s">
        <v>21</v>
      </c>
      <c r="Q28" s="276">
        <v>24.2</v>
      </c>
      <c r="R28" s="275" t="s">
        <v>122</v>
      </c>
      <c r="S28" s="276" t="e">
        <f t="shared" si="4"/>
        <v>#REF!</v>
      </c>
      <c r="T28" s="277" t="s">
        <v>21</v>
      </c>
      <c r="U28" s="348">
        <v>0.0276</v>
      </c>
      <c r="V28" s="275" t="s">
        <v>122</v>
      </c>
      <c r="W28" s="278" t="e">
        <f t="shared" si="5"/>
        <v>#REF!</v>
      </c>
      <c r="X28" s="24"/>
      <c r="Y28" s="344" t="s">
        <v>20</v>
      </c>
      <c r="Z28" s="349" t="e">
        <f t="shared" si="6"/>
        <v>#REF!</v>
      </c>
      <c r="AA28" s="353" t="e">
        <f t="shared" si="7"/>
        <v>#REF!</v>
      </c>
      <c r="AB28" s="354" t="e">
        <f t="shared" si="8"/>
        <v>#REF!</v>
      </c>
      <c r="AC28" s="355" t="e">
        <f t="shared" si="9"/>
        <v>#REF!</v>
      </c>
    </row>
    <row r="29" spans="2:29" ht="18" hidden="1">
      <c r="B29" s="344" t="s">
        <v>38</v>
      </c>
      <c r="C29" s="352" t="e">
        <f>#REF!</f>
        <v>#REF!</v>
      </c>
      <c r="D29" s="345" t="e">
        <f>#REF!</f>
        <v>#REF!</v>
      </c>
      <c r="E29" s="345" t="e">
        <f>#REF!</f>
        <v>#REF!</v>
      </c>
      <c r="F29" s="276" t="s">
        <v>120</v>
      </c>
      <c r="G29" s="273" t="e">
        <f t="shared" si="11"/>
        <v>#REF!</v>
      </c>
      <c r="H29" s="274" t="s">
        <v>121</v>
      </c>
      <c r="I29" s="276">
        <v>24.81</v>
      </c>
      <c r="J29" s="275" t="s">
        <v>122</v>
      </c>
      <c r="K29" s="276" t="e">
        <f t="shared" si="12"/>
        <v>#REF!</v>
      </c>
      <c r="L29" s="277" t="s">
        <v>21</v>
      </c>
      <c r="M29" s="276" t="e">
        <f t="shared" si="10"/>
        <v>#REF!</v>
      </c>
      <c r="N29" s="275" t="s">
        <v>122</v>
      </c>
      <c r="O29" s="276" t="e">
        <f t="shared" si="3"/>
        <v>#REF!</v>
      </c>
      <c r="P29" s="277" t="s">
        <v>21</v>
      </c>
      <c r="Q29" s="276">
        <v>24.81</v>
      </c>
      <c r="R29" s="275" t="s">
        <v>122</v>
      </c>
      <c r="S29" s="276" t="e">
        <f t="shared" si="4"/>
        <v>#REF!</v>
      </c>
      <c r="T29" s="277" t="s">
        <v>21</v>
      </c>
      <c r="U29" s="348">
        <v>0.0277</v>
      </c>
      <c r="V29" s="275" t="s">
        <v>122</v>
      </c>
      <c r="W29" s="278" t="e">
        <f t="shared" si="5"/>
        <v>#REF!</v>
      </c>
      <c r="X29" s="24"/>
      <c r="Y29" s="344" t="s">
        <v>38</v>
      </c>
      <c r="Z29" s="349" t="e">
        <f t="shared" si="6"/>
        <v>#REF!</v>
      </c>
      <c r="AA29" s="353" t="e">
        <f t="shared" si="7"/>
        <v>#REF!</v>
      </c>
      <c r="AB29" s="354" t="e">
        <f t="shared" si="8"/>
        <v>#REF!</v>
      </c>
      <c r="AC29" s="355" t="e">
        <f t="shared" si="9"/>
        <v>#REF!</v>
      </c>
    </row>
    <row r="30" spans="2:29" ht="18" hidden="1">
      <c r="B30" s="344" t="s">
        <v>40</v>
      </c>
      <c r="C30" s="352" t="e">
        <f>#REF!</f>
        <v>#REF!</v>
      </c>
      <c r="D30" s="345" t="e">
        <f>#REF!</f>
        <v>#REF!</v>
      </c>
      <c r="E30" s="345" t="e">
        <f>#REF!</f>
        <v>#REF!</v>
      </c>
      <c r="F30" s="276" t="s">
        <v>120</v>
      </c>
      <c r="G30" s="273" t="e">
        <f t="shared" si="11"/>
        <v>#REF!</v>
      </c>
      <c r="H30" s="274" t="s">
        <v>121</v>
      </c>
      <c r="I30" s="276">
        <v>25.37</v>
      </c>
      <c r="J30" s="275" t="s">
        <v>122</v>
      </c>
      <c r="K30" s="276" t="e">
        <f t="shared" si="12"/>
        <v>#REF!</v>
      </c>
      <c r="L30" s="277" t="s">
        <v>21</v>
      </c>
      <c r="M30" s="276" t="e">
        <f t="shared" si="10"/>
        <v>#REF!</v>
      </c>
      <c r="N30" s="275" t="s">
        <v>122</v>
      </c>
      <c r="O30" s="276" t="e">
        <f t="shared" si="3"/>
        <v>#REF!</v>
      </c>
      <c r="P30" s="277" t="s">
        <v>21</v>
      </c>
      <c r="Q30" s="276">
        <v>25.37</v>
      </c>
      <c r="R30" s="275" t="s">
        <v>122</v>
      </c>
      <c r="S30" s="276" t="e">
        <f t="shared" si="4"/>
        <v>#REF!</v>
      </c>
      <c r="T30" s="277" t="s">
        <v>21</v>
      </c>
      <c r="U30" s="348">
        <v>0.0272</v>
      </c>
      <c r="V30" s="275" t="s">
        <v>122</v>
      </c>
      <c r="W30" s="278" t="e">
        <f t="shared" si="5"/>
        <v>#REF!</v>
      </c>
      <c r="X30" s="24"/>
      <c r="Y30" s="344" t="s">
        <v>40</v>
      </c>
      <c r="Z30" s="349" t="e">
        <f t="shared" si="6"/>
        <v>#REF!</v>
      </c>
      <c r="AA30" s="353" t="e">
        <f t="shared" si="7"/>
        <v>#REF!</v>
      </c>
      <c r="AB30" s="354" t="e">
        <f t="shared" si="8"/>
        <v>#REF!</v>
      </c>
      <c r="AC30" s="355" t="e">
        <f t="shared" si="9"/>
        <v>#REF!</v>
      </c>
    </row>
    <row r="31" spans="2:29" ht="18" hidden="1">
      <c r="B31" s="344" t="s">
        <v>41</v>
      </c>
      <c r="C31" s="352" t="e">
        <f>#REF!</f>
        <v>#REF!</v>
      </c>
      <c r="D31" s="345" t="e">
        <f>#REF!</f>
        <v>#REF!</v>
      </c>
      <c r="E31" s="345" t="e">
        <f>#REF!</f>
        <v>#REF!</v>
      </c>
      <c r="F31" s="276" t="s">
        <v>120</v>
      </c>
      <c r="G31" s="273" t="e">
        <f t="shared" si="11"/>
        <v>#REF!</v>
      </c>
      <c r="H31" s="274" t="s">
        <v>121</v>
      </c>
      <c r="I31" s="276">
        <v>23.92</v>
      </c>
      <c r="J31" s="275" t="s">
        <v>122</v>
      </c>
      <c r="K31" s="276" t="e">
        <f t="shared" si="12"/>
        <v>#REF!</v>
      </c>
      <c r="L31" s="277" t="s">
        <v>21</v>
      </c>
      <c r="M31" s="276" t="e">
        <f t="shared" si="10"/>
        <v>#REF!</v>
      </c>
      <c r="N31" s="275" t="s">
        <v>122</v>
      </c>
      <c r="O31" s="276" t="e">
        <f t="shared" si="3"/>
        <v>#REF!</v>
      </c>
      <c r="P31" s="277" t="s">
        <v>21</v>
      </c>
      <c r="Q31" s="276">
        <v>23.92</v>
      </c>
      <c r="R31" s="275" t="s">
        <v>122</v>
      </c>
      <c r="S31" s="276" t="e">
        <f t="shared" si="4"/>
        <v>#REF!</v>
      </c>
      <c r="T31" s="277" t="s">
        <v>21</v>
      </c>
      <c r="U31" s="348">
        <v>0.0318</v>
      </c>
      <c r="V31" s="275" t="s">
        <v>122</v>
      </c>
      <c r="W31" s="278" t="e">
        <f t="shared" si="5"/>
        <v>#REF!</v>
      </c>
      <c r="X31" s="24"/>
      <c r="Y31" s="344" t="s">
        <v>41</v>
      </c>
      <c r="Z31" s="349" t="e">
        <f t="shared" si="6"/>
        <v>#REF!</v>
      </c>
      <c r="AA31" s="353" t="e">
        <f t="shared" si="7"/>
        <v>#REF!</v>
      </c>
      <c r="AB31" s="354" t="e">
        <f t="shared" si="8"/>
        <v>#REF!</v>
      </c>
      <c r="AC31" s="355" t="e">
        <f t="shared" si="9"/>
        <v>#REF!</v>
      </c>
    </row>
    <row r="32" spans="2:29" ht="18.75" hidden="1" thickBot="1">
      <c r="B32" s="356" t="s">
        <v>39</v>
      </c>
      <c r="C32" s="357" t="e">
        <f>#REF!</f>
        <v>#REF!</v>
      </c>
      <c r="D32" s="358" t="e">
        <f>#REF!</f>
        <v>#REF!</v>
      </c>
      <c r="E32" s="358" t="e">
        <f>#REF!</f>
        <v>#REF!</v>
      </c>
      <c r="F32" s="291" t="s">
        <v>120</v>
      </c>
      <c r="G32" s="292" t="e">
        <f t="shared" si="11"/>
        <v>#REF!</v>
      </c>
      <c r="H32" s="293" t="s">
        <v>121</v>
      </c>
      <c r="I32" s="291">
        <v>25.98</v>
      </c>
      <c r="J32" s="294" t="s">
        <v>122</v>
      </c>
      <c r="K32" s="291" t="e">
        <f t="shared" si="12"/>
        <v>#REF!</v>
      </c>
      <c r="L32" s="295" t="s">
        <v>21</v>
      </c>
      <c r="M32" s="276" t="e">
        <f t="shared" si="10"/>
        <v>#REF!</v>
      </c>
      <c r="N32" s="294" t="s">
        <v>122</v>
      </c>
      <c r="O32" s="291" t="e">
        <f t="shared" si="3"/>
        <v>#REF!</v>
      </c>
      <c r="P32" s="295" t="s">
        <v>21</v>
      </c>
      <c r="Q32" s="291">
        <v>25.98</v>
      </c>
      <c r="R32" s="294" t="s">
        <v>122</v>
      </c>
      <c r="S32" s="291" t="e">
        <f t="shared" si="4"/>
        <v>#REF!</v>
      </c>
      <c r="T32" s="295" t="s">
        <v>21</v>
      </c>
      <c r="U32" s="359">
        <v>0.0281</v>
      </c>
      <c r="V32" s="294" t="s">
        <v>122</v>
      </c>
      <c r="W32" s="296" t="e">
        <f t="shared" si="5"/>
        <v>#REF!</v>
      </c>
      <c r="X32" s="24"/>
      <c r="Y32" s="360" t="s">
        <v>39</v>
      </c>
      <c r="Z32" s="361" t="e">
        <f t="shared" si="6"/>
        <v>#REF!</v>
      </c>
      <c r="AA32" s="362" t="e">
        <f t="shared" si="7"/>
        <v>#REF!</v>
      </c>
      <c r="AB32" s="363" t="e">
        <f t="shared" si="8"/>
        <v>#REF!</v>
      </c>
      <c r="AC32" s="364" t="e">
        <f t="shared" si="9"/>
        <v>#REF!</v>
      </c>
    </row>
    <row r="33" spans="2:29" ht="18.75" hidden="1" thickBot="1">
      <c r="B33" s="24"/>
      <c r="C33" s="24"/>
      <c r="D33" s="41"/>
      <c r="E33" s="232"/>
      <c r="F33" s="30"/>
      <c r="G33" s="30"/>
      <c r="H33" s="30"/>
      <c r="I33" s="24"/>
      <c r="J33" s="30"/>
      <c r="K33" s="31" t="e">
        <f>SUM(K12:K32)</f>
        <v>#REF!</v>
      </c>
      <c r="L33" s="30"/>
      <c r="M33" s="24"/>
      <c r="N33" s="30"/>
      <c r="O33" s="31" t="e">
        <f>SUM(O12:O32)</f>
        <v>#REF!</v>
      </c>
      <c r="P33" s="30"/>
      <c r="Q33" s="24"/>
      <c r="R33" s="230"/>
      <c r="S33" s="29" t="e">
        <f>SUM(S12:S32)</f>
        <v>#REF!</v>
      </c>
      <c r="T33" s="30"/>
      <c r="U33" s="42" t="s">
        <v>22</v>
      </c>
      <c r="V33" s="30"/>
      <c r="W33" s="40" t="e">
        <f>SUM(W12:W32)</f>
        <v>#REF!</v>
      </c>
      <c r="X33" s="24"/>
      <c r="Y33" s="329" t="s">
        <v>102</v>
      </c>
      <c r="Z33" s="365" t="e">
        <f>SUM(Z12:Z32)</f>
        <v>#REF!</v>
      </c>
      <c r="AA33" s="366"/>
      <c r="AB33" s="365" t="e">
        <f>SUM(AB12:AB32)+AC33</f>
        <v>#REF!</v>
      </c>
      <c r="AC33" s="367" t="e">
        <f>SUM(AC12:AC32)/48</f>
        <v>#REF!</v>
      </c>
    </row>
    <row r="34" spans="2:29" ht="21" hidden="1" thickBot="1">
      <c r="B34" s="24"/>
      <c r="C34" s="24"/>
      <c r="D34" s="368"/>
      <c r="E34" s="232"/>
      <c r="F34" s="30"/>
      <c r="G34" s="30"/>
      <c r="H34" s="30"/>
      <c r="I34" s="24"/>
      <c r="J34" s="30"/>
      <c r="K34" s="24"/>
      <c r="L34" s="30"/>
      <c r="M34" s="30"/>
      <c r="N34" s="30"/>
      <c r="O34" s="24"/>
      <c r="P34" s="30"/>
      <c r="Q34" s="24"/>
      <c r="R34" s="230"/>
      <c r="S34" s="32"/>
      <c r="T34" s="24"/>
      <c r="U34" s="42" t="s">
        <v>112</v>
      </c>
      <c r="V34" s="304" t="s">
        <v>123</v>
      </c>
      <c r="W34" s="369" t="e">
        <f>IF($B$5="Q",4.99,IF($B$5="G",14.9,IF($B$5="5G",74.5)))</f>
        <v>#REF!</v>
      </c>
      <c r="X34" s="24"/>
      <c r="Y34" s="370"/>
      <c r="Z34" s="15"/>
      <c r="AA34" s="370"/>
      <c r="AB34" s="370"/>
      <c r="AC34" s="305"/>
    </row>
    <row r="35" spans="2:29" ht="20.25" hidden="1">
      <c r="B35" s="24"/>
      <c r="C35" s="24"/>
      <c r="D35" s="306"/>
      <c r="E35" s="231"/>
      <c r="F35" s="30"/>
      <c r="G35" s="30"/>
      <c r="H35" s="30"/>
      <c r="I35" s="24"/>
      <c r="J35" s="30"/>
      <c r="K35" s="24"/>
      <c r="L35" s="30"/>
      <c r="M35" s="30"/>
      <c r="N35" s="30"/>
      <c r="O35" s="24"/>
      <c r="P35" s="30"/>
      <c r="Q35" s="24"/>
      <c r="R35" s="230"/>
      <c r="S35" s="32"/>
      <c r="T35" s="24"/>
      <c r="U35" s="42" t="s">
        <v>73</v>
      </c>
      <c r="V35" s="30"/>
      <c r="W35" s="40" t="e">
        <f>SUM(W33:W34)</f>
        <v>#REF!</v>
      </c>
      <c r="X35" s="24"/>
      <c r="Y35" s="370"/>
      <c r="Z35" s="15"/>
      <c r="AA35" s="370"/>
      <c r="AB35" s="370"/>
      <c r="AC35" s="371"/>
    </row>
    <row r="36" spans="2:29" ht="20.25" hidden="1">
      <c r="B36" s="10"/>
      <c r="C36" s="10"/>
      <c r="D36" s="10"/>
      <c r="E36" s="10"/>
      <c r="F36" s="11"/>
      <c r="G36" s="11"/>
      <c r="H36" s="11"/>
      <c r="I36" s="10"/>
      <c r="J36" s="11"/>
      <c r="K36" s="10"/>
      <c r="L36" s="11"/>
      <c r="M36" s="10"/>
      <c r="N36" s="11"/>
      <c r="O36" s="10"/>
      <c r="P36" s="11"/>
      <c r="Q36" s="10"/>
      <c r="R36" s="228"/>
      <c r="S36" s="21"/>
      <c r="T36" s="10"/>
      <c r="U36" s="10"/>
      <c r="V36" s="11"/>
      <c r="W36" s="372"/>
      <c r="X36" s="10"/>
      <c r="Y36" s="370"/>
      <c r="Z36" s="15"/>
      <c r="AA36" s="370"/>
      <c r="AB36" s="370"/>
      <c r="AC36" s="373"/>
    </row>
    <row r="37" spans="2:29" ht="20.25" hidden="1">
      <c r="B37" s="10"/>
      <c r="C37" s="10"/>
      <c r="D37" s="10"/>
      <c r="E37" s="10"/>
      <c r="F37" s="11"/>
      <c r="G37" s="11"/>
      <c r="H37" s="11"/>
      <c r="I37" s="10"/>
      <c r="J37" s="11"/>
      <c r="K37" s="10"/>
      <c r="L37" s="11"/>
      <c r="M37" s="10"/>
      <c r="N37" s="11"/>
      <c r="O37" s="10"/>
      <c r="P37" s="11"/>
      <c r="Q37" s="10"/>
      <c r="R37" s="228"/>
      <c r="S37" s="12"/>
      <c r="T37" s="10"/>
      <c r="U37" s="10"/>
      <c r="V37" s="11"/>
      <c r="W37" s="13"/>
      <c r="X37" s="10"/>
      <c r="Y37" s="370"/>
      <c r="Z37" s="15"/>
      <c r="AA37" s="370"/>
      <c r="AB37" s="370"/>
      <c r="AC37" s="373"/>
    </row>
    <row r="38" spans="2:29" ht="12.75">
      <c r="B38" s="10"/>
      <c r="C38" s="10"/>
      <c r="D38" s="10"/>
      <c r="E38" s="10"/>
      <c r="F38" s="11"/>
      <c r="G38" s="11"/>
      <c r="H38" s="11"/>
      <c r="I38" s="10"/>
      <c r="J38" s="11"/>
      <c r="K38" s="10"/>
      <c r="L38" s="11"/>
      <c r="M38" s="10"/>
      <c r="N38" s="11"/>
      <c r="O38" s="10"/>
      <c r="P38" s="11"/>
      <c r="Q38" s="10"/>
      <c r="R38" s="228"/>
      <c r="S38" s="12"/>
      <c r="T38" s="10"/>
      <c r="U38" s="10"/>
      <c r="V38" s="11"/>
      <c r="W38" s="13"/>
      <c r="X38" s="10"/>
      <c r="Y38" s="10"/>
      <c r="Z38" s="10"/>
      <c r="AA38" s="10"/>
      <c r="AB38" s="10"/>
      <c r="AC38" s="10"/>
    </row>
    <row r="39" spans="2:29" ht="12.75">
      <c r="B39" s="17"/>
      <c r="C39" s="17"/>
      <c r="D39" s="17"/>
      <c r="E39" s="17"/>
      <c r="F39" s="18"/>
      <c r="G39" s="18"/>
      <c r="H39" s="18"/>
      <c r="I39" s="17"/>
      <c r="J39" s="18"/>
      <c r="K39" s="17"/>
      <c r="L39" s="18"/>
      <c r="M39" s="17"/>
      <c r="N39" s="18"/>
      <c r="O39" s="17"/>
      <c r="P39" s="18"/>
      <c r="Q39" s="17"/>
      <c r="R39" s="374"/>
      <c r="S39" s="19"/>
      <c r="T39" s="17"/>
      <c r="U39" s="17"/>
      <c r="V39" s="18"/>
      <c r="W39" s="20"/>
      <c r="X39" s="17"/>
      <c r="Y39" s="17"/>
      <c r="Z39" s="17"/>
      <c r="AA39" s="17"/>
      <c r="AB39" s="17"/>
      <c r="AC39" s="17"/>
    </row>
    <row r="40" spans="2:29" ht="12.75">
      <c r="B40" s="17"/>
      <c r="C40" s="17"/>
      <c r="D40" s="17"/>
      <c r="E40" s="17"/>
      <c r="F40" s="18"/>
      <c r="G40" s="18"/>
      <c r="H40" s="18"/>
      <c r="I40" s="17"/>
      <c r="J40" s="18"/>
      <c r="K40" s="17"/>
      <c r="L40" s="18"/>
      <c r="M40" s="17"/>
      <c r="N40" s="18"/>
      <c r="O40" s="17"/>
      <c r="P40" s="18"/>
      <c r="Q40" s="17"/>
      <c r="R40" s="374"/>
      <c r="S40" s="19"/>
      <c r="T40" s="17"/>
      <c r="U40" s="17"/>
      <c r="V40" s="18"/>
      <c r="W40" s="20"/>
      <c r="X40" s="17"/>
      <c r="Y40" s="17"/>
      <c r="Z40" s="17"/>
      <c r="AA40" s="17"/>
      <c r="AB40" s="17"/>
      <c r="AC40" s="17"/>
    </row>
    <row r="41" spans="2:29" ht="30">
      <c r="B41" s="375"/>
      <c r="C41" s="375"/>
      <c r="D41" s="375"/>
      <c r="E41" s="375"/>
      <c r="F41" s="376"/>
      <c r="G41" s="376"/>
      <c r="H41" s="376"/>
      <c r="I41" s="375"/>
      <c r="J41" s="376"/>
      <c r="K41" s="375"/>
      <c r="L41" s="376"/>
      <c r="M41" s="375"/>
      <c r="N41" s="376"/>
      <c r="O41" s="375"/>
      <c r="P41" s="376"/>
      <c r="Q41" s="375"/>
      <c r="R41" s="377"/>
      <c r="S41" s="375"/>
      <c r="T41" s="376"/>
      <c r="U41" s="375"/>
      <c r="V41" s="376"/>
      <c r="W41" s="375"/>
      <c r="X41" s="375"/>
      <c r="Y41" s="375"/>
      <c r="Z41" s="375"/>
      <c r="AA41" s="375"/>
      <c r="AB41" s="375"/>
      <c r="AC41" s="375"/>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B1:AD43"/>
  <sheetViews>
    <sheetView zoomScale="75" zoomScaleNormal="75" zoomScalePageLayoutView="0" workbookViewId="0" topLeftCell="A1">
      <selection activeCell="A2" sqref="A2:IV37"/>
    </sheetView>
  </sheetViews>
  <sheetFormatPr defaultColWidth="9.140625" defaultRowHeight="12.75"/>
  <cols>
    <col min="2" max="5" width="16.7109375" style="0" customWidth="1"/>
    <col min="6" max="6" width="9.28125" style="0" bestFit="1" customWidth="1"/>
    <col min="7" max="7" width="9.8515625" style="0" bestFit="1" customWidth="1"/>
    <col min="9" max="9" width="9.28125" style="0" bestFit="1" customWidth="1"/>
    <col min="13" max="13" width="10.28125" style="0" bestFit="1" customWidth="1"/>
    <col min="24" max="24" width="2.7109375" style="0" customWidth="1"/>
    <col min="25" max="26" width="16.7109375" style="0" customWidth="1"/>
    <col min="28" max="30" width="16.7109375" style="0" customWidth="1"/>
  </cols>
  <sheetData>
    <row r="1" spans="2:30" ht="30">
      <c r="B1" s="15"/>
      <c r="C1" s="311"/>
      <c r="D1" s="384" t="s">
        <v>138</v>
      </c>
      <c r="E1" s="15"/>
      <c r="F1" s="22"/>
      <c r="G1" s="313"/>
      <c r="H1" s="313"/>
      <c r="I1" s="311"/>
      <c r="J1" s="313"/>
      <c r="K1" s="311"/>
      <c r="L1" s="313"/>
      <c r="M1" s="311"/>
      <c r="N1" s="313"/>
      <c r="O1" s="311"/>
      <c r="P1" s="313"/>
      <c r="Q1" s="311"/>
      <c r="R1" s="314"/>
      <c r="S1" s="311"/>
      <c r="T1" s="313"/>
      <c r="U1" s="233"/>
      <c r="V1" s="234"/>
      <c r="W1" s="233"/>
      <c r="X1" s="233"/>
      <c r="Y1" s="233"/>
      <c r="Z1" s="233"/>
      <c r="AA1" s="233"/>
      <c r="AB1" s="233"/>
      <c r="AC1" s="233"/>
      <c r="AD1" s="15"/>
    </row>
    <row r="2" spans="2:30" ht="30" hidden="1">
      <c r="B2" s="229" t="s">
        <v>134</v>
      </c>
      <c r="C2" s="311"/>
      <c r="D2" s="311"/>
      <c r="E2" s="311"/>
      <c r="F2" s="311"/>
      <c r="G2" s="313"/>
      <c r="H2" s="313"/>
      <c r="I2" s="311"/>
      <c r="J2" s="313"/>
      <c r="K2" s="311"/>
      <c r="L2" s="313"/>
      <c r="M2" s="311"/>
      <c r="N2" s="313"/>
      <c r="O2" s="311"/>
      <c r="P2" s="313"/>
      <c r="Q2" s="311"/>
      <c r="R2" s="314"/>
      <c r="S2" s="311"/>
      <c r="T2" s="313"/>
      <c r="U2" s="233"/>
      <c r="V2" s="234"/>
      <c r="W2" s="233"/>
      <c r="X2" s="233"/>
      <c r="Y2" s="233"/>
      <c r="Z2" s="233"/>
      <c r="AA2" s="233"/>
      <c r="AB2" s="233"/>
      <c r="AC2" s="233"/>
      <c r="AD2" s="15"/>
    </row>
    <row r="3" spans="2:30" ht="30.75" hidden="1" thickBot="1">
      <c r="B3" s="229"/>
      <c r="C3" s="311"/>
      <c r="D3" s="311"/>
      <c r="E3" s="311"/>
      <c r="F3" s="311"/>
      <c r="G3" s="313"/>
      <c r="H3" s="313"/>
      <c r="I3" s="311"/>
      <c r="J3" s="313"/>
      <c r="K3" s="311"/>
      <c r="L3" s="313"/>
      <c r="M3" s="311"/>
      <c r="N3" s="313"/>
      <c r="O3" s="311"/>
      <c r="P3" s="313"/>
      <c r="Q3" s="311"/>
      <c r="R3" s="314"/>
      <c r="S3" s="311"/>
      <c r="T3" s="313"/>
      <c r="U3" s="233"/>
      <c r="V3" s="234"/>
      <c r="W3" s="233"/>
      <c r="X3" s="233"/>
      <c r="Y3" s="233"/>
      <c r="Z3" s="233"/>
      <c r="AA3" s="233"/>
      <c r="AB3" s="233"/>
      <c r="AC3" s="233"/>
      <c r="AD3" s="15"/>
    </row>
    <row r="4" spans="2:30" ht="39" customHeight="1" hidden="1" thickBot="1">
      <c r="B4" s="387" t="e">
        <f>CALCULATOR!#REF!</f>
        <v>#REF!</v>
      </c>
      <c r="C4" s="21" t="s">
        <v>133</v>
      </c>
      <c r="D4" s="311"/>
      <c r="E4" s="311"/>
      <c r="F4" s="313"/>
      <c r="G4" s="313"/>
      <c r="H4" s="313"/>
      <c r="I4" s="311"/>
      <c r="J4" s="313"/>
      <c r="K4" s="311"/>
      <c r="L4" s="313"/>
      <c r="M4" s="311"/>
      <c r="N4" s="313"/>
      <c r="O4" s="311"/>
      <c r="P4" s="313"/>
      <c r="Q4" s="311"/>
      <c r="R4" s="314"/>
      <c r="S4" s="311"/>
      <c r="T4" s="313"/>
      <c r="U4" s="311"/>
      <c r="V4" s="313"/>
      <c r="W4" s="311"/>
      <c r="X4" s="311"/>
      <c r="Y4" s="311"/>
      <c r="Z4" s="311"/>
      <c r="AA4" s="311"/>
      <c r="AB4" s="311"/>
      <c r="AC4" s="311"/>
      <c r="AD4" s="15"/>
    </row>
    <row r="5" spans="2:30" ht="30" hidden="1">
      <c r="B5" s="316" t="s">
        <v>126</v>
      </c>
      <c r="C5" s="32"/>
      <c r="D5" s="311"/>
      <c r="E5" s="311"/>
      <c r="F5" s="313"/>
      <c r="G5" s="313"/>
      <c r="H5" s="313"/>
      <c r="I5" s="311"/>
      <c r="J5" s="313"/>
      <c r="K5" s="311"/>
      <c r="L5" s="313"/>
      <c r="M5" s="311"/>
      <c r="N5" s="313"/>
      <c r="O5" s="311"/>
      <c r="P5" s="313"/>
      <c r="Q5" s="311"/>
      <c r="R5" s="314"/>
      <c r="S5" s="311"/>
      <c r="T5" s="313"/>
      <c r="U5" s="311"/>
      <c r="V5" s="313"/>
      <c r="W5" s="311"/>
      <c r="X5" s="311"/>
      <c r="Y5" s="311"/>
      <c r="Z5" s="311"/>
      <c r="AA5" s="311"/>
      <c r="AB5" s="311"/>
      <c r="AC5" s="311"/>
      <c r="AD5" s="15"/>
    </row>
    <row r="6" spans="2:30" ht="30" hidden="1">
      <c r="B6" s="217"/>
      <c r="C6" s="32"/>
      <c r="D6" s="311"/>
      <c r="E6" s="311"/>
      <c r="F6" s="313"/>
      <c r="G6" s="313"/>
      <c r="H6" s="313"/>
      <c r="I6" s="311"/>
      <c r="J6" s="313"/>
      <c r="K6" s="311"/>
      <c r="L6" s="313"/>
      <c r="M6" s="311"/>
      <c r="N6" s="313"/>
      <c r="O6" s="311"/>
      <c r="P6" s="313"/>
      <c r="Q6" s="311"/>
      <c r="R6" s="314"/>
      <c r="S6" s="311"/>
      <c r="T6" s="313"/>
      <c r="U6" s="311"/>
      <c r="V6" s="313"/>
      <c r="W6" s="311"/>
      <c r="X6" s="311"/>
      <c r="Y6" s="311"/>
      <c r="Z6" s="311"/>
      <c r="AA6" s="311"/>
      <c r="AB6" s="311"/>
      <c r="AC6" s="311"/>
      <c r="AD6" s="15"/>
    </row>
    <row r="7" spans="2:30" ht="15.75" hidden="1" thickBot="1">
      <c r="B7" s="15"/>
      <c r="C7" s="15"/>
      <c r="D7" s="15"/>
      <c r="E7" s="15"/>
      <c r="F7" s="22"/>
      <c r="G7" s="22"/>
      <c r="H7" s="22"/>
      <c r="I7" s="15"/>
      <c r="J7" s="22"/>
      <c r="K7" s="15"/>
      <c r="L7" s="22"/>
      <c r="M7" s="15"/>
      <c r="N7" s="22"/>
      <c r="O7" s="15"/>
      <c r="P7" s="22"/>
      <c r="Q7" s="15"/>
      <c r="R7" s="310"/>
      <c r="S7" s="15"/>
      <c r="T7" s="22"/>
      <c r="U7" s="15"/>
      <c r="V7" s="22"/>
      <c r="W7" s="15"/>
      <c r="X7" s="15"/>
      <c r="Y7" s="15"/>
      <c r="Z7" s="15"/>
      <c r="AA7" s="15"/>
      <c r="AB7" s="15"/>
      <c r="AC7" s="15"/>
      <c r="AD7" s="15"/>
    </row>
    <row r="8" spans="2:30" ht="18.75" hidden="1" thickBot="1">
      <c r="B8" s="235"/>
      <c r="C8" s="236" t="s">
        <v>127</v>
      </c>
      <c r="D8" s="237"/>
      <c r="E8" s="238"/>
      <c r="F8" s="236"/>
      <c r="G8" s="240"/>
      <c r="H8" s="240"/>
      <c r="I8" s="237"/>
      <c r="J8" s="240"/>
      <c r="K8" s="238"/>
      <c r="L8" s="241"/>
      <c r="M8" s="237"/>
      <c r="N8" s="240"/>
      <c r="O8" s="237"/>
      <c r="P8" s="240"/>
      <c r="Q8" s="237"/>
      <c r="R8" s="236" t="s">
        <v>135</v>
      </c>
      <c r="S8" s="237"/>
      <c r="T8" s="240"/>
      <c r="U8" s="237"/>
      <c r="V8" s="240"/>
      <c r="W8" s="238"/>
      <c r="X8" s="15"/>
      <c r="Y8" s="242"/>
      <c r="Z8" s="243" t="s">
        <v>139</v>
      </c>
      <c r="AA8" s="244"/>
      <c r="AB8" s="244"/>
      <c r="AC8" s="245"/>
      <c r="AD8" s="15"/>
    </row>
    <row r="9" spans="2:30" ht="18.75" hidden="1" thickBot="1">
      <c r="B9" s="379" t="s">
        <v>114</v>
      </c>
      <c r="C9" s="9"/>
      <c r="D9" s="9"/>
      <c r="E9" s="254"/>
      <c r="F9" s="246" t="s">
        <v>115</v>
      </c>
      <c r="G9" s="247" t="s">
        <v>29</v>
      </c>
      <c r="H9" s="9"/>
      <c r="I9" s="247"/>
      <c r="J9" s="9"/>
      <c r="K9" s="247" t="s">
        <v>29</v>
      </c>
      <c r="L9" s="249"/>
      <c r="M9" s="247"/>
      <c r="N9" s="247"/>
      <c r="O9" s="247"/>
      <c r="P9" s="247"/>
      <c r="Q9" s="247"/>
      <c r="R9" s="247"/>
      <c r="S9" s="248"/>
      <c r="T9" s="247"/>
      <c r="U9" s="247"/>
      <c r="V9" s="247"/>
      <c r="W9" s="322" t="s">
        <v>136</v>
      </c>
      <c r="X9" s="10"/>
      <c r="Y9" s="250"/>
      <c r="Z9" s="251" t="e">
        <f>IF($B$4="QT","QUART FORMULA",IF($B$4="GAL","GALLON FORMULA",IF($B$4="5 GAL","5 GALLON FORMULA")))</f>
        <v>#REF!</v>
      </c>
      <c r="AA9" s="380"/>
      <c r="AB9" s="380" t="s">
        <v>131</v>
      </c>
      <c r="AC9" s="252"/>
      <c r="AD9" s="15"/>
    </row>
    <row r="10" spans="2:30" ht="16.5" hidden="1" thickBot="1">
      <c r="B10" s="253"/>
      <c r="C10" s="9"/>
      <c r="D10" s="9"/>
      <c r="E10" s="254"/>
      <c r="F10" s="254" t="s">
        <v>116</v>
      </c>
      <c r="G10" s="248" t="s">
        <v>31</v>
      </c>
      <c r="H10" s="9"/>
      <c r="I10" s="248" t="s">
        <v>24</v>
      </c>
      <c r="J10" s="9"/>
      <c r="K10" s="248" t="s">
        <v>33</v>
      </c>
      <c r="L10" s="253"/>
      <c r="M10" s="248" t="s">
        <v>30</v>
      </c>
      <c r="N10" s="248"/>
      <c r="O10" s="248"/>
      <c r="P10" s="248"/>
      <c r="Q10" s="248" t="s">
        <v>24</v>
      </c>
      <c r="R10" s="248"/>
      <c r="S10" s="248" t="s">
        <v>31</v>
      </c>
      <c r="T10" s="248"/>
      <c r="U10" s="248" t="s">
        <v>117</v>
      </c>
      <c r="V10" s="248"/>
      <c r="W10" s="327" t="s">
        <v>30</v>
      </c>
      <c r="X10" s="10"/>
      <c r="Y10" s="328"/>
      <c r="Z10" s="255"/>
      <c r="AA10" s="255"/>
      <c r="AB10" s="255"/>
      <c r="AC10" s="246"/>
      <c r="AD10" s="378"/>
    </row>
    <row r="11" spans="2:30" ht="16.5" hidden="1" thickBot="1">
      <c r="B11" s="329" t="s">
        <v>22</v>
      </c>
      <c r="C11" s="329" t="s">
        <v>34</v>
      </c>
      <c r="D11" s="329" t="s">
        <v>77</v>
      </c>
      <c r="E11" s="329" t="s">
        <v>14</v>
      </c>
      <c r="F11" s="330" t="s">
        <v>118</v>
      </c>
      <c r="G11" s="331" t="s">
        <v>30</v>
      </c>
      <c r="H11" s="332"/>
      <c r="I11" s="331" t="s">
        <v>33</v>
      </c>
      <c r="J11" s="332"/>
      <c r="K11" s="331" t="s">
        <v>30</v>
      </c>
      <c r="L11" s="333"/>
      <c r="M11" s="331" t="s">
        <v>119</v>
      </c>
      <c r="N11" s="331"/>
      <c r="O11" s="331" t="s">
        <v>30</v>
      </c>
      <c r="P11" s="331"/>
      <c r="Q11" s="331" t="s">
        <v>33</v>
      </c>
      <c r="R11" s="331"/>
      <c r="S11" s="331" t="s">
        <v>30</v>
      </c>
      <c r="T11" s="331"/>
      <c r="U11" s="331" t="s">
        <v>31</v>
      </c>
      <c r="V11" s="331"/>
      <c r="W11" s="334" t="s">
        <v>35</v>
      </c>
      <c r="X11" s="10"/>
      <c r="Y11" s="329" t="s">
        <v>22</v>
      </c>
      <c r="Z11" s="329" t="s">
        <v>34</v>
      </c>
      <c r="AA11" s="329" t="s">
        <v>77</v>
      </c>
      <c r="AB11" s="329" t="s">
        <v>77</v>
      </c>
      <c r="AC11" s="329" t="s">
        <v>132</v>
      </c>
      <c r="AD11" s="378"/>
    </row>
    <row r="12" spans="2:30" ht="18" hidden="1">
      <c r="B12" s="381" t="s">
        <v>5</v>
      </c>
      <c r="C12" s="258" t="e">
        <f>#REF!</f>
        <v>#REF!</v>
      </c>
      <c r="D12" s="259" t="e">
        <f>#REF!</f>
        <v>#REF!</v>
      </c>
      <c r="E12" s="260" t="e">
        <f>#REF!</f>
        <v>#REF!</v>
      </c>
      <c r="F12" s="261" t="e">
        <f aca="true" t="shared" si="0" ref="F12:F26">+E12/48</f>
        <v>#REF!</v>
      </c>
      <c r="G12" s="261" t="e">
        <f aca="true" t="shared" si="1" ref="G12:G26">+I12*K12</f>
        <v>#REF!</v>
      </c>
      <c r="H12" s="262" t="s">
        <v>121</v>
      </c>
      <c r="I12" s="264">
        <v>42.6</v>
      </c>
      <c r="J12" s="263" t="s">
        <v>122</v>
      </c>
      <c r="K12" s="264" t="e">
        <f aca="true" t="shared" si="2" ref="K12:K26">+(D12+F12)</f>
        <v>#REF!</v>
      </c>
      <c r="L12" s="265" t="s">
        <v>21</v>
      </c>
      <c r="M12" s="276" t="e">
        <f>IF($B$4="QT",2.5/$K$33,IF($B$4="GAL",10/$K$33,IF($B$4="5 GAL",40/$K$33)))</f>
        <v>#REF!</v>
      </c>
      <c r="N12" s="263" t="s">
        <v>122</v>
      </c>
      <c r="O12" s="264" t="e">
        <f aca="true" t="shared" si="3" ref="O12:O32">+K12*M12</f>
        <v>#REF!</v>
      </c>
      <c r="P12" s="265" t="s">
        <v>21</v>
      </c>
      <c r="Q12" s="264">
        <v>42.6</v>
      </c>
      <c r="R12" s="263" t="s">
        <v>122</v>
      </c>
      <c r="S12" s="264" t="e">
        <f aca="true" t="shared" si="4" ref="S12:S32">+O12*Q12</f>
        <v>#REF!</v>
      </c>
      <c r="T12" s="265" t="s">
        <v>21</v>
      </c>
      <c r="U12" s="339">
        <v>0.009</v>
      </c>
      <c r="V12" s="263" t="s">
        <v>122</v>
      </c>
      <c r="W12" s="266" t="e">
        <f aca="true" t="shared" si="5" ref="W12:W32">+S12*U12</f>
        <v>#REF!</v>
      </c>
      <c r="X12" s="24"/>
      <c r="Y12" s="381" t="s">
        <v>5</v>
      </c>
      <c r="Z12" s="279" t="e">
        <f aca="true" t="shared" si="6" ref="Z12:Z32">+S12</f>
        <v>#REF!</v>
      </c>
      <c r="AA12" s="267" t="e">
        <f aca="true" t="shared" si="7" ref="AA12:AA32">+O12</f>
        <v>#REF!</v>
      </c>
      <c r="AB12" s="268" t="e">
        <f aca="true" t="shared" si="8" ref="AB12:AB32">ROUNDDOWN(AA12,0)</f>
        <v>#REF!</v>
      </c>
      <c r="AC12" s="269" t="e">
        <f aca="true" t="shared" si="9" ref="AC12:AC32">(AA12-AB12)*48</f>
        <v>#REF!</v>
      </c>
      <c r="AD12" s="378"/>
    </row>
    <row r="13" spans="2:30" ht="18" hidden="1">
      <c r="B13" s="382" t="s">
        <v>11</v>
      </c>
      <c r="C13" s="270" t="e">
        <f>#REF!</f>
        <v>#REF!</v>
      </c>
      <c r="D13" s="271" t="e">
        <f>#REF!</f>
        <v>#REF!</v>
      </c>
      <c r="E13" s="272" t="e">
        <f>#REF!</f>
        <v>#REF!</v>
      </c>
      <c r="F13" s="273" t="e">
        <f t="shared" si="0"/>
        <v>#REF!</v>
      </c>
      <c r="G13" s="273" t="e">
        <f t="shared" si="1"/>
        <v>#REF!</v>
      </c>
      <c r="H13" s="274" t="s">
        <v>121</v>
      </c>
      <c r="I13" s="276">
        <v>25.69</v>
      </c>
      <c r="J13" s="275" t="s">
        <v>122</v>
      </c>
      <c r="K13" s="276" t="e">
        <f t="shared" si="2"/>
        <v>#REF!</v>
      </c>
      <c r="L13" s="277" t="s">
        <v>21</v>
      </c>
      <c r="M13" s="276" t="e">
        <f aca="true" t="shared" si="10" ref="M13:M32">IF($B$4="QT",2.5/$K$33,IF($B$4="GAL",10/$K$33,IF($B$4="5 GAL",40/$K$33)))</f>
        <v>#REF!</v>
      </c>
      <c r="N13" s="275" t="s">
        <v>122</v>
      </c>
      <c r="O13" s="276" t="e">
        <f t="shared" si="3"/>
        <v>#REF!</v>
      </c>
      <c r="P13" s="277" t="s">
        <v>21</v>
      </c>
      <c r="Q13" s="276">
        <v>25.69</v>
      </c>
      <c r="R13" s="275" t="s">
        <v>122</v>
      </c>
      <c r="S13" s="276" t="e">
        <f t="shared" si="4"/>
        <v>#REF!</v>
      </c>
      <c r="T13" s="277" t="s">
        <v>21</v>
      </c>
      <c r="U13" s="348">
        <v>0.0024</v>
      </c>
      <c r="V13" s="275" t="s">
        <v>122</v>
      </c>
      <c r="W13" s="278" t="e">
        <f t="shared" si="5"/>
        <v>#REF!</v>
      </c>
      <c r="X13" s="24"/>
      <c r="Y13" s="382" t="s">
        <v>11</v>
      </c>
      <c r="Z13" s="279" t="e">
        <f t="shared" si="6"/>
        <v>#REF!</v>
      </c>
      <c r="AA13" s="280" t="e">
        <f t="shared" si="7"/>
        <v>#REF!</v>
      </c>
      <c r="AB13" s="281" t="e">
        <f t="shared" si="8"/>
        <v>#REF!</v>
      </c>
      <c r="AC13" s="282" t="e">
        <f t="shared" si="9"/>
        <v>#REF!</v>
      </c>
      <c r="AD13" s="15"/>
    </row>
    <row r="14" spans="2:30" ht="18" hidden="1">
      <c r="B14" s="382" t="s">
        <v>10</v>
      </c>
      <c r="C14" s="270" t="e">
        <f>#REF!</f>
        <v>#REF!</v>
      </c>
      <c r="D14" s="271" t="e">
        <f>#REF!</f>
        <v>#REF!</v>
      </c>
      <c r="E14" s="272" t="e">
        <f>#REF!</f>
        <v>#REF!</v>
      </c>
      <c r="F14" s="273" t="e">
        <f t="shared" si="0"/>
        <v>#REF!</v>
      </c>
      <c r="G14" s="273" t="e">
        <f t="shared" si="1"/>
        <v>#REF!</v>
      </c>
      <c r="H14" s="274" t="s">
        <v>121</v>
      </c>
      <c r="I14" s="276">
        <v>31.57</v>
      </c>
      <c r="J14" s="275" t="s">
        <v>122</v>
      </c>
      <c r="K14" s="276" t="e">
        <f t="shared" si="2"/>
        <v>#REF!</v>
      </c>
      <c r="L14" s="277" t="s">
        <v>21</v>
      </c>
      <c r="M14" s="276" t="e">
        <f t="shared" si="10"/>
        <v>#REF!</v>
      </c>
      <c r="N14" s="275" t="s">
        <v>122</v>
      </c>
      <c r="O14" s="276" t="e">
        <f t="shared" si="3"/>
        <v>#REF!</v>
      </c>
      <c r="P14" s="277" t="s">
        <v>21</v>
      </c>
      <c r="Q14" s="276">
        <v>31.57</v>
      </c>
      <c r="R14" s="275" t="s">
        <v>122</v>
      </c>
      <c r="S14" s="276" t="e">
        <f t="shared" si="4"/>
        <v>#REF!</v>
      </c>
      <c r="T14" s="277" t="s">
        <v>21</v>
      </c>
      <c r="U14" s="348">
        <v>0.0101</v>
      </c>
      <c r="V14" s="275" t="s">
        <v>122</v>
      </c>
      <c r="W14" s="278" t="e">
        <f t="shared" si="5"/>
        <v>#REF!</v>
      </c>
      <c r="X14" s="24"/>
      <c r="Y14" s="382" t="s">
        <v>10</v>
      </c>
      <c r="Z14" s="279" t="e">
        <f t="shared" si="6"/>
        <v>#REF!</v>
      </c>
      <c r="AA14" s="280" t="e">
        <f t="shared" si="7"/>
        <v>#REF!</v>
      </c>
      <c r="AB14" s="281" t="e">
        <f t="shared" si="8"/>
        <v>#REF!</v>
      </c>
      <c r="AC14" s="282" t="e">
        <f t="shared" si="9"/>
        <v>#REF!</v>
      </c>
      <c r="AD14" s="15"/>
    </row>
    <row r="15" spans="2:30" ht="18" hidden="1">
      <c r="B15" s="382" t="s">
        <v>4</v>
      </c>
      <c r="C15" s="270" t="e">
        <f>#REF!</f>
        <v>#REF!</v>
      </c>
      <c r="D15" s="271" t="e">
        <f>#REF!</f>
        <v>#REF!</v>
      </c>
      <c r="E15" s="272" t="e">
        <f>#REF!</f>
        <v>#REF!</v>
      </c>
      <c r="F15" s="273" t="e">
        <f t="shared" si="0"/>
        <v>#REF!</v>
      </c>
      <c r="G15" s="273" t="e">
        <f t="shared" si="1"/>
        <v>#REF!</v>
      </c>
      <c r="H15" s="274" t="s">
        <v>121</v>
      </c>
      <c r="I15" s="276">
        <v>34.06</v>
      </c>
      <c r="J15" s="275" t="s">
        <v>122</v>
      </c>
      <c r="K15" s="276" t="e">
        <f t="shared" si="2"/>
        <v>#REF!</v>
      </c>
      <c r="L15" s="277" t="s">
        <v>21</v>
      </c>
      <c r="M15" s="276" t="e">
        <f t="shared" si="10"/>
        <v>#REF!</v>
      </c>
      <c r="N15" s="275" t="s">
        <v>122</v>
      </c>
      <c r="O15" s="276" t="e">
        <f t="shared" si="3"/>
        <v>#REF!</v>
      </c>
      <c r="P15" s="277" t="s">
        <v>21</v>
      </c>
      <c r="Q15" s="276">
        <v>34.06</v>
      </c>
      <c r="R15" s="275" t="s">
        <v>122</v>
      </c>
      <c r="S15" s="276" t="e">
        <f t="shared" si="4"/>
        <v>#REF!</v>
      </c>
      <c r="T15" s="277" t="s">
        <v>21</v>
      </c>
      <c r="U15" s="348">
        <v>0.0317</v>
      </c>
      <c r="V15" s="275" t="s">
        <v>122</v>
      </c>
      <c r="W15" s="278" t="e">
        <f t="shared" si="5"/>
        <v>#REF!</v>
      </c>
      <c r="X15" s="24"/>
      <c r="Y15" s="382" t="s">
        <v>4</v>
      </c>
      <c r="Z15" s="279" t="e">
        <f t="shared" si="6"/>
        <v>#REF!</v>
      </c>
      <c r="AA15" s="280" t="e">
        <f t="shared" si="7"/>
        <v>#REF!</v>
      </c>
      <c r="AB15" s="281" t="e">
        <f t="shared" si="8"/>
        <v>#REF!</v>
      </c>
      <c r="AC15" s="282" t="e">
        <f t="shared" si="9"/>
        <v>#REF!</v>
      </c>
      <c r="AD15" s="15"/>
    </row>
    <row r="16" spans="2:30" ht="18" hidden="1">
      <c r="B16" s="382" t="s">
        <v>0</v>
      </c>
      <c r="C16" s="270" t="e">
        <f>#REF!</f>
        <v>#REF!</v>
      </c>
      <c r="D16" s="271" t="e">
        <f>#REF!</f>
        <v>#REF!</v>
      </c>
      <c r="E16" s="272" t="e">
        <f>#REF!</f>
        <v>#REF!</v>
      </c>
      <c r="F16" s="273" t="e">
        <f t="shared" si="0"/>
        <v>#REF!</v>
      </c>
      <c r="G16" s="273" t="e">
        <f t="shared" si="1"/>
        <v>#REF!</v>
      </c>
      <c r="H16" s="274" t="s">
        <v>121</v>
      </c>
      <c r="I16" s="276">
        <v>31.93</v>
      </c>
      <c r="J16" s="275" t="s">
        <v>122</v>
      </c>
      <c r="K16" s="276" t="e">
        <f t="shared" si="2"/>
        <v>#REF!</v>
      </c>
      <c r="L16" s="277" t="s">
        <v>21</v>
      </c>
      <c r="M16" s="276" t="e">
        <f t="shared" si="10"/>
        <v>#REF!</v>
      </c>
      <c r="N16" s="275" t="s">
        <v>122</v>
      </c>
      <c r="O16" s="276" t="e">
        <f t="shared" si="3"/>
        <v>#REF!</v>
      </c>
      <c r="P16" s="277" t="s">
        <v>21</v>
      </c>
      <c r="Q16" s="276">
        <v>31.93</v>
      </c>
      <c r="R16" s="275" t="s">
        <v>122</v>
      </c>
      <c r="S16" s="276" t="e">
        <f t="shared" si="4"/>
        <v>#REF!</v>
      </c>
      <c r="T16" s="277" t="s">
        <v>21</v>
      </c>
      <c r="U16" s="348">
        <v>0.036</v>
      </c>
      <c r="V16" s="275" t="s">
        <v>122</v>
      </c>
      <c r="W16" s="278" t="e">
        <f t="shared" si="5"/>
        <v>#REF!</v>
      </c>
      <c r="X16" s="24"/>
      <c r="Y16" s="382" t="s">
        <v>0</v>
      </c>
      <c r="Z16" s="279" t="e">
        <f t="shared" si="6"/>
        <v>#REF!</v>
      </c>
      <c r="AA16" s="280" t="e">
        <f t="shared" si="7"/>
        <v>#REF!</v>
      </c>
      <c r="AB16" s="281" t="e">
        <f t="shared" si="8"/>
        <v>#REF!</v>
      </c>
      <c r="AC16" s="282" t="e">
        <f t="shared" si="9"/>
        <v>#REF!</v>
      </c>
      <c r="AD16" s="15"/>
    </row>
    <row r="17" spans="2:30" ht="18" hidden="1">
      <c r="B17" s="382" t="s">
        <v>9</v>
      </c>
      <c r="C17" s="270" t="e">
        <f>#REF!</f>
        <v>#REF!</v>
      </c>
      <c r="D17" s="271" t="e">
        <f>#REF!</f>
        <v>#REF!</v>
      </c>
      <c r="E17" s="272" t="e">
        <f>#REF!</f>
        <v>#REF!</v>
      </c>
      <c r="F17" s="273" t="e">
        <f t="shared" si="0"/>
        <v>#REF!</v>
      </c>
      <c r="G17" s="273" t="e">
        <f t="shared" si="1"/>
        <v>#REF!</v>
      </c>
      <c r="H17" s="274" t="s">
        <v>121</v>
      </c>
      <c r="I17" s="276">
        <v>29.06</v>
      </c>
      <c r="J17" s="275" t="s">
        <v>122</v>
      </c>
      <c r="K17" s="276" t="e">
        <f t="shared" si="2"/>
        <v>#REF!</v>
      </c>
      <c r="L17" s="277" t="s">
        <v>21</v>
      </c>
      <c r="M17" s="276" t="e">
        <f t="shared" si="10"/>
        <v>#REF!</v>
      </c>
      <c r="N17" s="275" t="s">
        <v>122</v>
      </c>
      <c r="O17" s="276" t="e">
        <f t="shared" si="3"/>
        <v>#REF!</v>
      </c>
      <c r="P17" s="277" t="s">
        <v>21</v>
      </c>
      <c r="Q17" s="276">
        <v>29.06</v>
      </c>
      <c r="R17" s="275" t="s">
        <v>122</v>
      </c>
      <c r="S17" s="276" t="e">
        <f t="shared" si="4"/>
        <v>#REF!</v>
      </c>
      <c r="T17" s="277" t="s">
        <v>21</v>
      </c>
      <c r="U17" s="348">
        <v>0.0273</v>
      </c>
      <c r="V17" s="275" t="s">
        <v>122</v>
      </c>
      <c r="W17" s="278" t="e">
        <f t="shared" si="5"/>
        <v>#REF!</v>
      </c>
      <c r="X17" s="24"/>
      <c r="Y17" s="382" t="s">
        <v>9</v>
      </c>
      <c r="Z17" s="279" t="e">
        <f t="shared" si="6"/>
        <v>#REF!</v>
      </c>
      <c r="AA17" s="280" t="e">
        <f t="shared" si="7"/>
        <v>#REF!</v>
      </c>
      <c r="AB17" s="281" t="e">
        <f t="shared" si="8"/>
        <v>#REF!</v>
      </c>
      <c r="AC17" s="282" t="e">
        <f t="shared" si="9"/>
        <v>#REF!</v>
      </c>
      <c r="AD17" s="15"/>
    </row>
    <row r="18" spans="2:30" ht="18" hidden="1">
      <c r="B18" s="382" t="s">
        <v>1</v>
      </c>
      <c r="C18" s="270" t="e">
        <f>#REF!</f>
        <v>#REF!</v>
      </c>
      <c r="D18" s="271" t="e">
        <f>#REF!</f>
        <v>#REF!</v>
      </c>
      <c r="E18" s="272" t="e">
        <f>#REF!</f>
        <v>#REF!</v>
      </c>
      <c r="F18" s="273" t="e">
        <f t="shared" si="0"/>
        <v>#REF!</v>
      </c>
      <c r="G18" s="273" t="e">
        <f t="shared" si="1"/>
        <v>#REF!</v>
      </c>
      <c r="H18" s="274" t="s">
        <v>121</v>
      </c>
      <c r="I18" s="276">
        <v>31.22</v>
      </c>
      <c r="J18" s="275" t="s">
        <v>122</v>
      </c>
      <c r="K18" s="276" t="e">
        <f t="shared" si="2"/>
        <v>#REF!</v>
      </c>
      <c r="L18" s="277" t="s">
        <v>21</v>
      </c>
      <c r="M18" s="276" t="e">
        <f t="shared" si="10"/>
        <v>#REF!</v>
      </c>
      <c r="N18" s="275" t="s">
        <v>122</v>
      </c>
      <c r="O18" s="276" t="e">
        <f t="shared" si="3"/>
        <v>#REF!</v>
      </c>
      <c r="P18" s="277" t="s">
        <v>21</v>
      </c>
      <c r="Q18" s="276">
        <v>31.22</v>
      </c>
      <c r="R18" s="275" t="s">
        <v>122</v>
      </c>
      <c r="S18" s="276" t="e">
        <f t="shared" si="4"/>
        <v>#REF!</v>
      </c>
      <c r="T18" s="277" t="s">
        <v>21</v>
      </c>
      <c r="U18" s="348">
        <v>0.0243</v>
      </c>
      <c r="V18" s="275" t="s">
        <v>122</v>
      </c>
      <c r="W18" s="278" t="e">
        <f t="shared" si="5"/>
        <v>#REF!</v>
      </c>
      <c r="X18" s="24"/>
      <c r="Y18" s="382" t="s">
        <v>1</v>
      </c>
      <c r="Z18" s="279" t="e">
        <f t="shared" si="6"/>
        <v>#REF!</v>
      </c>
      <c r="AA18" s="280" t="e">
        <f t="shared" si="7"/>
        <v>#REF!</v>
      </c>
      <c r="AB18" s="281" t="e">
        <f t="shared" si="8"/>
        <v>#REF!</v>
      </c>
      <c r="AC18" s="282" t="e">
        <f t="shared" si="9"/>
        <v>#REF!</v>
      </c>
      <c r="AD18" s="15"/>
    </row>
    <row r="19" spans="2:30" ht="18" hidden="1">
      <c r="B19" s="382" t="s">
        <v>2</v>
      </c>
      <c r="C19" s="270" t="e">
        <f>#REF!</f>
        <v>#REF!</v>
      </c>
      <c r="D19" s="271" t="e">
        <f>#REF!</f>
        <v>#REF!</v>
      </c>
      <c r="E19" s="272" t="e">
        <f>#REF!</f>
        <v>#REF!</v>
      </c>
      <c r="F19" s="273" t="e">
        <f t="shared" si="0"/>
        <v>#REF!</v>
      </c>
      <c r="G19" s="273" t="e">
        <f t="shared" si="1"/>
        <v>#REF!</v>
      </c>
      <c r="H19" s="274" t="s">
        <v>121</v>
      </c>
      <c r="I19" s="276">
        <v>29.45</v>
      </c>
      <c r="J19" s="275" t="s">
        <v>122</v>
      </c>
      <c r="K19" s="276" t="e">
        <f t="shared" si="2"/>
        <v>#REF!</v>
      </c>
      <c r="L19" s="277" t="s">
        <v>21</v>
      </c>
      <c r="M19" s="276" t="e">
        <f t="shared" si="10"/>
        <v>#REF!</v>
      </c>
      <c r="N19" s="275" t="s">
        <v>122</v>
      </c>
      <c r="O19" s="276" t="e">
        <f t="shared" si="3"/>
        <v>#REF!</v>
      </c>
      <c r="P19" s="277" t="s">
        <v>21</v>
      </c>
      <c r="Q19" s="276">
        <v>29.45</v>
      </c>
      <c r="R19" s="275" t="s">
        <v>122</v>
      </c>
      <c r="S19" s="276" t="e">
        <f t="shared" si="4"/>
        <v>#REF!</v>
      </c>
      <c r="T19" s="277" t="s">
        <v>21</v>
      </c>
      <c r="U19" s="348">
        <v>0.0434</v>
      </c>
      <c r="V19" s="275" t="s">
        <v>122</v>
      </c>
      <c r="W19" s="278" t="e">
        <f t="shared" si="5"/>
        <v>#REF!</v>
      </c>
      <c r="X19" s="24"/>
      <c r="Y19" s="382" t="s">
        <v>2</v>
      </c>
      <c r="Z19" s="279" t="e">
        <f t="shared" si="6"/>
        <v>#REF!</v>
      </c>
      <c r="AA19" s="280" t="e">
        <f t="shared" si="7"/>
        <v>#REF!</v>
      </c>
      <c r="AB19" s="281" t="e">
        <f t="shared" si="8"/>
        <v>#REF!</v>
      </c>
      <c r="AC19" s="282" t="e">
        <f t="shared" si="9"/>
        <v>#REF!</v>
      </c>
      <c r="AD19" s="15"/>
    </row>
    <row r="20" spans="2:30" ht="18" hidden="1">
      <c r="B20" s="382" t="s">
        <v>3</v>
      </c>
      <c r="C20" s="270" t="e">
        <f>#REF!</f>
        <v>#REF!</v>
      </c>
      <c r="D20" s="271" t="e">
        <f>#REF!</f>
        <v>#REF!</v>
      </c>
      <c r="E20" s="272" t="e">
        <f>#REF!</f>
        <v>#REF!</v>
      </c>
      <c r="F20" s="273" t="e">
        <f t="shared" si="0"/>
        <v>#REF!</v>
      </c>
      <c r="G20" s="273" t="e">
        <f t="shared" si="1"/>
        <v>#REF!</v>
      </c>
      <c r="H20" s="274" t="s">
        <v>121</v>
      </c>
      <c r="I20" s="276">
        <v>29.09</v>
      </c>
      <c r="J20" s="275" t="s">
        <v>122</v>
      </c>
      <c r="K20" s="276" t="e">
        <f t="shared" si="2"/>
        <v>#REF!</v>
      </c>
      <c r="L20" s="277" t="s">
        <v>21</v>
      </c>
      <c r="M20" s="276" t="e">
        <f t="shared" si="10"/>
        <v>#REF!</v>
      </c>
      <c r="N20" s="275" t="s">
        <v>122</v>
      </c>
      <c r="O20" s="276" t="e">
        <f t="shared" si="3"/>
        <v>#REF!</v>
      </c>
      <c r="P20" s="277" t="s">
        <v>21</v>
      </c>
      <c r="Q20" s="276">
        <v>29.09</v>
      </c>
      <c r="R20" s="275" t="s">
        <v>122</v>
      </c>
      <c r="S20" s="276" t="e">
        <f t="shared" si="4"/>
        <v>#REF!</v>
      </c>
      <c r="T20" s="277" t="s">
        <v>21</v>
      </c>
      <c r="U20" s="348">
        <v>0.043</v>
      </c>
      <c r="V20" s="275" t="s">
        <v>122</v>
      </c>
      <c r="W20" s="278" t="e">
        <f t="shared" si="5"/>
        <v>#REF!</v>
      </c>
      <c r="X20" s="24"/>
      <c r="Y20" s="382" t="s">
        <v>3</v>
      </c>
      <c r="Z20" s="279" t="e">
        <f t="shared" si="6"/>
        <v>#REF!</v>
      </c>
      <c r="AA20" s="280" t="e">
        <f t="shared" si="7"/>
        <v>#REF!</v>
      </c>
      <c r="AB20" s="281" t="e">
        <f t="shared" si="8"/>
        <v>#REF!</v>
      </c>
      <c r="AC20" s="282" t="e">
        <f t="shared" si="9"/>
        <v>#REF!</v>
      </c>
      <c r="AD20" s="15"/>
    </row>
    <row r="21" spans="2:30" ht="18" hidden="1">
      <c r="B21" s="382" t="s">
        <v>7</v>
      </c>
      <c r="C21" s="270" t="e">
        <f>#REF!</f>
        <v>#REF!</v>
      </c>
      <c r="D21" s="271" t="e">
        <f>#REF!</f>
        <v>#REF!</v>
      </c>
      <c r="E21" s="272" t="e">
        <f>#REF!</f>
        <v>#REF!</v>
      </c>
      <c r="F21" s="273" t="e">
        <f t="shared" si="0"/>
        <v>#REF!</v>
      </c>
      <c r="G21" s="273" t="e">
        <f t="shared" si="1"/>
        <v>#REF!</v>
      </c>
      <c r="H21" s="274" t="s">
        <v>121</v>
      </c>
      <c r="I21" s="276">
        <v>58.19</v>
      </c>
      <c r="J21" s="275" t="s">
        <v>122</v>
      </c>
      <c r="K21" s="276" t="e">
        <f t="shared" si="2"/>
        <v>#REF!</v>
      </c>
      <c r="L21" s="277" t="s">
        <v>21</v>
      </c>
      <c r="M21" s="276" t="e">
        <f t="shared" si="10"/>
        <v>#REF!</v>
      </c>
      <c r="N21" s="275" t="s">
        <v>122</v>
      </c>
      <c r="O21" s="276" t="e">
        <f t="shared" si="3"/>
        <v>#REF!</v>
      </c>
      <c r="P21" s="277" t="s">
        <v>21</v>
      </c>
      <c r="Q21" s="276">
        <v>58.19</v>
      </c>
      <c r="R21" s="275" t="s">
        <v>122</v>
      </c>
      <c r="S21" s="276" t="e">
        <f t="shared" si="4"/>
        <v>#REF!</v>
      </c>
      <c r="T21" s="277" t="s">
        <v>21</v>
      </c>
      <c r="U21" s="348">
        <v>0.0086</v>
      </c>
      <c r="V21" s="275" t="s">
        <v>122</v>
      </c>
      <c r="W21" s="278" t="e">
        <f t="shared" si="5"/>
        <v>#REF!</v>
      </c>
      <c r="X21" s="24"/>
      <c r="Y21" s="382" t="s">
        <v>7</v>
      </c>
      <c r="Z21" s="279" t="e">
        <f t="shared" si="6"/>
        <v>#REF!</v>
      </c>
      <c r="AA21" s="280" t="e">
        <f t="shared" si="7"/>
        <v>#REF!</v>
      </c>
      <c r="AB21" s="281" t="e">
        <f t="shared" si="8"/>
        <v>#REF!</v>
      </c>
      <c r="AC21" s="282" t="e">
        <f t="shared" si="9"/>
        <v>#REF!</v>
      </c>
      <c r="AD21" s="15"/>
    </row>
    <row r="22" spans="2:30" ht="18" hidden="1">
      <c r="B22" s="382" t="s">
        <v>36</v>
      </c>
      <c r="C22" s="270" t="e">
        <f>#REF!</f>
        <v>#REF!</v>
      </c>
      <c r="D22" s="271" t="e">
        <f>#REF!</f>
        <v>#REF!</v>
      </c>
      <c r="E22" s="272" t="e">
        <f>#REF!</f>
        <v>#REF!</v>
      </c>
      <c r="F22" s="273" t="e">
        <f t="shared" si="0"/>
        <v>#REF!</v>
      </c>
      <c r="G22" s="273" t="e">
        <f t="shared" si="1"/>
        <v>#REF!</v>
      </c>
      <c r="H22" s="274" t="s">
        <v>121</v>
      </c>
      <c r="I22" s="276">
        <v>37.56</v>
      </c>
      <c r="J22" s="275" t="s">
        <v>122</v>
      </c>
      <c r="K22" s="276" t="e">
        <f t="shared" si="2"/>
        <v>#REF!</v>
      </c>
      <c r="L22" s="277" t="s">
        <v>21</v>
      </c>
      <c r="M22" s="276" t="e">
        <f t="shared" si="10"/>
        <v>#REF!</v>
      </c>
      <c r="N22" s="275" t="s">
        <v>122</v>
      </c>
      <c r="O22" s="276" t="e">
        <f t="shared" si="3"/>
        <v>#REF!</v>
      </c>
      <c r="P22" s="277" t="s">
        <v>21</v>
      </c>
      <c r="Q22" s="276">
        <v>37.56</v>
      </c>
      <c r="R22" s="275" t="s">
        <v>122</v>
      </c>
      <c r="S22" s="276" t="e">
        <f t="shared" si="4"/>
        <v>#REF!</v>
      </c>
      <c r="T22" s="277" t="s">
        <v>21</v>
      </c>
      <c r="U22" s="348">
        <v>0.0238</v>
      </c>
      <c r="V22" s="275" t="s">
        <v>122</v>
      </c>
      <c r="W22" s="278" t="e">
        <f t="shared" si="5"/>
        <v>#REF!</v>
      </c>
      <c r="X22" s="24"/>
      <c r="Y22" s="382" t="s">
        <v>36</v>
      </c>
      <c r="Z22" s="279" t="e">
        <f t="shared" si="6"/>
        <v>#REF!</v>
      </c>
      <c r="AA22" s="280" t="e">
        <f t="shared" si="7"/>
        <v>#REF!</v>
      </c>
      <c r="AB22" s="281" t="e">
        <f t="shared" si="8"/>
        <v>#REF!</v>
      </c>
      <c r="AC22" s="282" t="e">
        <f t="shared" si="9"/>
        <v>#REF!</v>
      </c>
      <c r="AD22" s="15"/>
    </row>
    <row r="23" spans="2:30" ht="18" hidden="1">
      <c r="B23" s="382" t="s">
        <v>37</v>
      </c>
      <c r="C23" s="270" t="e">
        <f>#REF!</f>
        <v>#REF!</v>
      </c>
      <c r="D23" s="271" t="e">
        <f>#REF!</f>
        <v>#REF!</v>
      </c>
      <c r="E23" s="272" t="e">
        <f>#REF!</f>
        <v>#REF!</v>
      </c>
      <c r="F23" s="273" t="e">
        <f t="shared" si="0"/>
        <v>#REF!</v>
      </c>
      <c r="G23" s="273" t="e">
        <f t="shared" si="1"/>
        <v>#REF!</v>
      </c>
      <c r="H23" s="274" t="s">
        <v>121</v>
      </c>
      <c r="I23" s="276">
        <v>36.15</v>
      </c>
      <c r="J23" s="275" t="s">
        <v>122</v>
      </c>
      <c r="K23" s="276" t="e">
        <f t="shared" si="2"/>
        <v>#REF!</v>
      </c>
      <c r="L23" s="277" t="s">
        <v>21</v>
      </c>
      <c r="M23" s="276" t="e">
        <f t="shared" si="10"/>
        <v>#REF!</v>
      </c>
      <c r="N23" s="275" t="s">
        <v>122</v>
      </c>
      <c r="O23" s="276" t="e">
        <f t="shared" si="3"/>
        <v>#REF!</v>
      </c>
      <c r="P23" s="277" t="s">
        <v>21</v>
      </c>
      <c r="Q23" s="276">
        <v>36.15</v>
      </c>
      <c r="R23" s="275" t="s">
        <v>122</v>
      </c>
      <c r="S23" s="276" t="e">
        <f t="shared" si="4"/>
        <v>#REF!</v>
      </c>
      <c r="T23" s="277" t="s">
        <v>21</v>
      </c>
      <c r="U23" s="348">
        <v>0.0205</v>
      </c>
      <c r="V23" s="275" t="s">
        <v>122</v>
      </c>
      <c r="W23" s="278" t="e">
        <f t="shared" si="5"/>
        <v>#REF!</v>
      </c>
      <c r="X23" s="24"/>
      <c r="Y23" s="382" t="s">
        <v>37</v>
      </c>
      <c r="Z23" s="279" t="e">
        <f t="shared" si="6"/>
        <v>#REF!</v>
      </c>
      <c r="AA23" s="280" t="e">
        <f t="shared" si="7"/>
        <v>#REF!</v>
      </c>
      <c r="AB23" s="281" t="e">
        <f t="shared" si="8"/>
        <v>#REF!</v>
      </c>
      <c r="AC23" s="282" t="e">
        <f t="shared" si="9"/>
        <v>#REF!</v>
      </c>
      <c r="AD23" s="15"/>
    </row>
    <row r="24" spans="2:30" ht="18" hidden="1">
      <c r="B24" s="382" t="s">
        <v>6</v>
      </c>
      <c r="C24" s="270" t="e">
        <f>#REF!</f>
        <v>#REF!</v>
      </c>
      <c r="D24" s="271" t="e">
        <f>#REF!</f>
        <v>#REF!</v>
      </c>
      <c r="E24" s="272" t="e">
        <f>#REF!</f>
        <v>#REF!</v>
      </c>
      <c r="F24" s="273" t="e">
        <f t="shared" si="0"/>
        <v>#REF!</v>
      </c>
      <c r="G24" s="273" t="e">
        <f t="shared" si="1"/>
        <v>#REF!</v>
      </c>
      <c r="H24" s="274" t="s">
        <v>121</v>
      </c>
      <c r="I24" s="276">
        <v>56.06</v>
      </c>
      <c r="J24" s="275" t="s">
        <v>122</v>
      </c>
      <c r="K24" s="276" t="e">
        <f t="shared" si="2"/>
        <v>#REF!</v>
      </c>
      <c r="L24" s="277" t="s">
        <v>21</v>
      </c>
      <c r="M24" s="276" t="e">
        <f t="shared" si="10"/>
        <v>#REF!</v>
      </c>
      <c r="N24" s="275" t="s">
        <v>122</v>
      </c>
      <c r="O24" s="276" t="e">
        <f t="shared" si="3"/>
        <v>#REF!</v>
      </c>
      <c r="P24" s="277" t="s">
        <v>21</v>
      </c>
      <c r="Q24" s="276">
        <v>56.06</v>
      </c>
      <c r="R24" s="275" t="s">
        <v>122</v>
      </c>
      <c r="S24" s="276" t="e">
        <f t="shared" si="4"/>
        <v>#REF!</v>
      </c>
      <c r="T24" s="277" t="s">
        <v>21</v>
      </c>
      <c r="U24" s="348">
        <v>0.0076</v>
      </c>
      <c r="V24" s="275" t="s">
        <v>122</v>
      </c>
      <c r="W24" s="278" t="e">
        <f t="shared" si="5"/>
        <v>#REF!</v>
      </c>
      <c r="X24" s="24"/>
      <c r="Y24" s="382" t="s">
        <v>6</v>
      </c>
      <c r="Z24" s="279" t="e">
        <f t="shared" si="6"/>
        <v>#REF!</v>
      </c>
      <c r="AA24" s="280" t="e">
        <f t="shared" si="7"/>
        <v>#REF!</v>
      </c>
      <c r="AB24" s="281" t="e">
        <f t="shared" si="8"/>
        <v>#REF!</v>
      </c>
      <c r="AC24" s="282" t="e">
        <f t="shared" si="9"/>
        <v>#REF!</v>
      </c>
      <c r="AD24" s="15"/>
    </row>
    <row r="25" spans="2:30" ht="18" hidden="1">
      <c r="B25" s="382" t="s">
        <v>16</v>
      </c>
      <c r="C25" s="270" t="e">
        <f>#REF!</f>
        <v>#REF!</v>
      </c>
      <c r="D25" s="271" t="e">
        <f>#REF!</f>
        <v>#REF!</v>
      </c>
      <c r="E25" s="272" t="e">
        <f>#REF!</f>
        <v>#REF!</v>
      </c>
      <c r="F25" s="273" t="e">
        <f t="shared" si="0"/>
        <v>#REF!</v>
      </c>
      <c r="G25" s="273" t="e">
        <f t="shared" si="1"/>
        <v>#REF!</v>
      </c>
      <c r="H25" s="274" t="s">
        <v>121</v>
      </c>
      <c r="I25" s="276">
        <v>30.51</v>
      </c>
      <c r="J25" s="275" t="s">
        <v>122</v>
      </c>
      <c r="K25" s="276" t="e">
        <f t="shared" si="2"/>
        <v>#REF!</v>
      </c>
      <c r="L25" s="277" t="s">
        <v>21</v>
      </c>
      <c r="M25" s="276" t="e">
        <f t="shared" si="10"/>
        <v>#REF!</v>
      </c>
      <c r="N25" s="275" t="s">
        <v>122</v>
      </c>
      <c r="O25" s="276" t="e">
        <f t="shared" si="3"/>
        <v>#REF!</v>
      </c>
      <c r="P25" s="277" t="s">
        <v>21</v>
      </c>
      <c r="Q25" s="276">
        <v>30.51</v>
      </c>
      <c r="R25" s="275" t="s">
        <v>122</v>
      </c>
      <c r="S25" s="276" t="e">
        <f t="shared" si="4"/>
        <v>#REF!</v>
      </c>
      <c r="T25" s="277" t="s">
        <v>21</v>
      </c>
      <c r="U25" s="348">
        <v>0.0322</v>
      </c>
      <c r="V25" s="275" t="s">
        <v>122</v>
      </c>
      <c r="W25" s="278" t="e">
        <f t="shared" si="5"/>
        <v>#REF!</v>
      </c>
      <c r="X25" s="24"/>
      <c r="Y25" s="382" t="s">
        <v>16</v>
      </c>
      <c r="Z25" s="279" t="e">
        <f t="shared" si="6"/>
        <v>#REF!</v>
      </c>
      <c r="AA25" s="280" t="e">
        <f t="shared" si="7"/>
        <v>#REF!</v>
      </c>
      <c r="AB25" s="281" t="e">
        <f t="shared" si="8"/>
        <v>#REF!</v>
      </c>
      <c r="AC25" s="282" t="e">
        <f t="shared" si="9"/>
        <v>#REF!</v>
      </c>
      <c r="AD25" s="15"/>
    </row>
    <row r="26" spans="2:30" ht="18" hidden="1">
      <c r="B26" s="382" t="s">
        <v>8</v>
      </c>
      <c r="C26" s="270" t="e">
        <f>#REF!</f>
        <v>#REF!</v>
      </c>
      <c r="D26" s="271" t="e">
        <f>#REF!</f>
        <v>#REF!</v>
      </c>
      <c r="E26" s="272" t="e">
        <f>#REF!</f>
        <v>#REF!</v>
      </c>
      <c r="F26" s="276" t="e">
        <f t="shared" si="0"/>
        <v>#REF!</v>
      </c>
      <c r="G26" s="273" t="e">
        <f t="shared" si="1"/>
        <v>#REF!</v>
      </c>
      <c r="H26" s="274" t="s">
        <v>121</v>
      </c>
      <c r="I26" s="276">
        <v>43.66</v>
      </c>
      <c r="J26" s="275" t="s">
        <v>122</v>
      </c>
      <c r="K26" s="276" t="e">
        <f t="shared" si="2"/>
        <v>#REF!</v>
      </c>
      <c r="L26" s="277" t="s">
        <v>21</v>
      </c>
      <c r="M26" s="276" t="e">
        <f t="shared" si="10"/>
        <v>#REF!</v>
      </c>
      <c r="N26" s="275" t="s">
        <v>122</v>
      </c>
      <c r="O26" s="276" t="e">
        <f t="shared" si="3"/>
        <v>#REF!</v>
      </c>
      <c r="P26" s="277" t="s">
        <v>21</v>
      </c>
      <c r="Q26" s="276">
        <v>43.66</v>
      </c>
      <c r="R26" s="275" t="s">
        <v>122</v>
      </c>
      <c r="S26" s="276" t="e">
        <f t="shared" si="4"/>
        <v>#REF!</v>
      </c>
      <c r="T26" s="277" t="s">
        <v>21</v>
      </c>
      <c r="U26" s="348">
        <v>0.0084</v>
      </c>
      <c r="V26" s="275" t="s">
        <v>122</v>
      </c>
      <c r="W26" s="278" t="e">
        <f t="shared" si="5"/>
        <v>#REF!</v>
      </c>
      <c r="X26" s="24"/>
      <c r="Y26" s="382" t="s">
        <v>8</v>
      </c>
      <c r="Z26" s="279" t="e">
        <f t="shared" si="6"/>
        <v>#REF!</v>
      </c>
      <c r="AA26" s="280" t="e">
        <f t="shared" si="7"/>
        <v>#REF!</v>
      </c>
      <c r="AB26" s="281" t="e">
        <f t="shared" si="8"/>
        <v>#REF!</v>
      </c>
      <c r="AC26" s="282" t="e">
        <f t="shared" si="9"/>
        <v>#REF!</v>
      </c>
      <c r="AD26" s="15"/>
    </row>
    <row r="27" spans="2:30" ht="18" hidden="1">
      <c r="B27" s="382" t="s">
        <v>19</v>
      </c>
      <c r="C27" s="283" t="e">
        <f>#REF!</f>
        <v>#REF!</v>
      </c>
      <c r="D27" s="270" t="e">
        <f>#REF!</f>
        <v>#REF!</v>
      </c>
      <c r="E27" s="270" t="e">
        <f>#REF!</f>
        <v>#REF!</v>
      </c>
      <c r="F27" s="276" t="s">
        <v>120</v>
      </c>
      <c r="G27" s="273" t="e">
        <f aca="true" t="shared" si="11" ref="G27:G32">+C27</f>
        <v>#REF!</v>
      </c>
      <c r="H27" s="274" t="s">
        <v>121</v>
      </c>
      <c r="I27" s="276">
        <v>25.37</v>
      </c>
      <c r="J27" s="275" t="s">
        <v>122</v>
      </c>
      <c r="K27" s="276" t="e">
        <f aca="true" t="shared" si="12" ref="K27:K32">+G27/I27</f>
        <v>#REF!</v>
      </c>
      <c r="L27" s="277" t="s">
        <v>21</v>
      </c>
      <c r="M27" s="276" t="e">
        <f t="shared" si="10"/>
        <v>#REF!</v>
      </c>
      <c r="N27" s="275" t="s">
        <v>122</v>
      </c>
      <c r="O27" s="276" t="e">
        <f t="shared" si="3"/>
        <v>#REF!</v>
      </c>
      <c r="P27" s="277" t="s">
        <v>21</v>
      </c>
      <c r="Q27" s="276">
        <v>25.37</v>
      </c>
      <c r="R27" s="275" t="s">
        <v>122</v>
      </c>
      <c r="S27" s="276" t="e">
        <f t="shared" si="4"/>
        <v>#REF!</v>
      </c>
      <c r="T27" s="277" t="s">
        <v>21</v>
      </c>
      <c r="U27" s="348">
        <v>0.0277</v>
      </c>
      <c r="V27" s="275" t="s">
        <v>122</v>
      </c>
      <c r="W27" s="278" t="e">
        <f t="shared" si="5"/>
        <v>#REF!</v>
      </c>
      <c r="X27" s="24"/>
      <c r="Y27" s="382" t="s">
        <v>19</v>
      </c>
      <c r="Z27" s="280" t="e">
        <f t="shared" si="6"/>
        <v>#REF!</v>
      </c>
      <c r="AA27" s="285" t="e">
        <f t="shared" si="7"/>
        <v>#REF!</v>
      </c>
      <c r="AB27" s="286" t="e">
        <f t="shared" si="8"/>
        <v>#REF!</v>
      </c>
      <c r="AC27" s="287" t="e">
        <f t="shared" si="9"/>
        <v>#REF!</v>
      </c>
      <c r="AD27" s="15"/>
    </row>
    <row r="28" spans="2:30" ht="18" hidden="1">
      <c r="B28" s="382" t="s">
        <v>20</v>
      </c>
      <c r="C28" s="283" t="e">
        <f>#REF!</f>
        <v>#REF!</v>
      </c>
      <c r="D28" s="270" t="e">
        <f>#REF!</f>
        <v>#REF!</v>
      </c>
      <c r="E28" s="270" t="e">
        <f>#REF!</f>
        <v>#REF!</v>
      </c>
      <c r="F28" s="276" t="s">
        <v>120</v>
      </c>
      <c r="G28" s="273" t="e">
        <f t="shared" si="11"/>
        <v>#REF!</v>
      </c>
      <c r="H28" s="274" t="s">
        <v>121</v>
      </c>
      <c r="I28" s="276">
        <v>24.2</v>
      </c>
      <c r="J28" s="275" t="s">
        <v>122</v>
      </c>
      <c r="K28" s="276" t="e">
        <f t="shared" si="12"/>
        <v>#REF!</v>
      </c>
      <c r="L28" s="277" t="s">
        <v>21</v>
      </c>
      <c r="M28" s="276" t="e">
        <f t="shared" si="10"/>
        <v>#REF!</v>
      </c>
      <c r="N28" s="275" t="s">
        <v>122</v>
      </c>
      <c r="O28" s="276" t="e">
        <f t="shared" si="3"/>
        <v>#REF!</v>
      </c>
      <c r="P28" s="277" t="s">
        <v>21</v>
      </c>
      <c r="Q28" s="276">
        <v>24.2</v>
      </c>
      <c r="R28" s="275" t="s">
        <v>122</v>
      </c>
      <c r="S28" s="276" t="e">
        <f t="shared" si="4"/>
        <v>#REF!</v>
      </c>
      <c r="T28" s="277" t="s">
        <v>21</v>
      </c>
      <c r="U28" s="348">
        <v>0.0276</v>
      </c>
      <c r="V28" s="275" t="s">
        <v>122</v>
      </c>
      <c r="W28" s="278" t="e">
        <f t="shared" si="5"/>
        <v>#REF!</v>
      </c>
      <c r="X28" s="24"/>
      <c r="Y28" s="382" t="s">
        <v>20</v>
      </c>
      <c r="Z28" s="280" t="e">
        <f t="shared" si="6"/>
        <v>#REF!</v>
      </c>
      <c r="AA28" s="285" t="e">
        <f t="shared" si="7"/>
        <v>#REF!</v>
      </c>
      <c r="AB28" s="286" t="e">
        <f t="shared" si="8"/>
        <v>#REF!</v>
      </c>
      <c r="AC28" s="287" t="e">
        <f t="shared" si="9"/>
        <v>#REF!</v>
      </c>
      <c r="AD28" s="15"/>
    </row>
    <row r="29" spans="2:30" ht="18" hidden="1">
      <c r="B29" s="382" t="s">
        <v>38</v>
      </c>
      <c r="C29" s="283" t="e">
        <f>#REF!</f>
        <v>#REF!</v>
      </c>
      <c r="D29" s="270" t="e">
        <f>#REF!</f>
        <v>#REF!</v>
      </c>
      <c r="E29" s="270" t="e">
        <f>#REF!</f>
        <v>#REF!</v>
      </c>
      <c r="F29" s="276" t="s">
        <v>120</v>
      </c>
      <c r="G29" s="273" t="e">
        <f t="shared" si="11"/>
        <v>#REF!</v>
      </c>
      <c r="H29" s="274" t="s">
        <v>121</v>
      </c>
      <c r="I29" s="276">
        <v>24.81</v>
      </c>
      <c r="J29" s="275" t="s">
        <v>122</v>
      </c>
      <c r="K29" s="276" t="e">
        <f t="shared" si="12"/>
        <v>#REF!</v>
      </c>
      <c r="L29" s="277" t="s">
        <v>21</v>
      </c>
      <c r="M29" s="276" t="e">
        <f t="shared" si="10"/>
        <v>#REF!</v>
      </c>
      <c r="N29" s="275" t="s">
        <v>122</v>
      </c>
      <c r="O29" s="276" t="e">
        <f t="shared" si="3"/>
        <v>#REF!</v>
      </c>
      <c r="P29" s="277" t="s">
        <v>21</v>
      </c>
      <c r="Q29" s="276">
        <v>24.81</v>
      </c>
      <c r="R29" s="275" t="s">
        <v>122</v>
      </c>
      <c r="S29" s="276" t="e">
        <f t="shared" si="4"/>
        <v>#REF!</v>
      </c>
      <c r="T29" s="277" t="s">
        <v>21</v>
      </c>
      <c r="U29" s="348">
        <v>0.0277</v>
      </c>
      <c r="V29" s="275" t="s">
        <v>122</v>
      </c>
      <c r="W29" s="278" t="e">
        <f t="shared" si="5"/>
        <v>#REF!</v>
      </c>
      <c r="X29" s="24"/>
      <c r="Y29" s="382" t="s">
        <v>38</v>
      </c>
      <c r="Z29" s="280" t="e">
        <f t="shared" si="6"/>
        <v>#REF!</v>
      </c>
      <c r="AA29" s="285" t="e">
        <f t="shared" si="7"/>
        <v>#REF!</v>
      </c>
      <c r="AB29" s="286" t="e">
        <f t="shared" si="8"/>
        <v>#REF!</v>
      </c>
      <c r="AC29" s="287" t="e">
        <f t="shared" si="9"/>
        <v>#REF!</v>
      </c>
      <c r="AD29" s="15"/>
    </row>
    <row r="30" spans="2:30" ht="18" hidden="1">
      <c r="B30" s="382" t="s">
        <v>40</v>
      </c>
      <c r="C30" s="283" t="e">
        <f>#REF!</f>
        <v>#REF!</v>
      </c>
      <c r="D30" s="270" t="e">
        <f>#REF!</f>
        <v>#REF!</v>
      </c>
      <c r="E30" s="270" t="e">
        <f>#REF!</f>
        <v>#REF!</v>
      </c>
      <c r="F30" s="276" t="s">
        <v>120</v>
      </c>
      <c r="G30" s="273" t="e">
        <f t="shared" si="11"/>
        <v>#REF!</v>
      </c>
      <c r="H30" s="274" t="s">
        <v>121</v>
      </c>
      <c r="I30" s="276">
        <v>25.37</v>
      </c>
      <c r="J30" s="275" t="s">
        <v>122</v>
      </c>
      <c r="K30" s="276" t="e">
        <f t="shared" si="12"/>
        <v>#REF!</v>
      </c>
      <c r="L30" s="277" t="s">
        <v>21</v>
      </c>
      <c r="M30" s="276" t="e">
        <f t="shared" si="10"/>
        <v>#REF!</v>
      </c>
      <c r="N30" s="275" t="s">
        <v>122</v>
      </c>
      <c r="O30" s="276" t="e">
        <f t="shared" si="3"/>
        <v>#REF!</v>
      </c>
      <c r="P30" s="277" t="s">
        <v>21</v>
      </c>
      <c r="Q30" s="276">
        <v>25.37</v>
      </c>
      <c r="R30" s="275" t="s">
        <v>122</v>
      </c>
      <c r="S30" s="276" t="e">
        <f t="shared" si="4"/>
        <v>#REF!</v>
      </c>
      <c r="T30" s="277" t="s">
        <v>21</v>
      </c>
      <c r="U30" s="348">
        <v>0.0272</v>
      </c>
      <c r="V30" s="275" t="s">
        <v>122</v>
      </c>
      <c r="W30" s="278" t="e">
        <f t="shared" si="5"/>
        <v>#REF!</v>
      </c>
      <c r="X30" s="24"/>
      <c r="Y30" s="382" t="s">
        <v>40</v>
      </c>
      <c r="Z30" s="280" t="e">
        <f t="shared" si="6"/>
        <v>#REF!</v>
      </c>
      <c r="AA30" s="285" t="e">
        <f t="shared" si="7"/>
        <v>#REF!</v>
      </c>
      <c r="AB30" s="286" t="e">
        <f t="shared" si="8"/>
        <v>#REF!</v>
      </c>
      <c r="AC30" s="287" t="e">
        <f t="shared" si="9"/>
        <v>#REF!</v>
      </c>
      <c r="AD30" s="15"/>
    </row>
    <row r="31" spans="2:30" ht="18" hidden="1">
      <c r="B31" s="382" t="s">
        <v>41</v>
      </c>
      <c r="C31" s="283" t="e">
        <f>#REF!</f>
        <v>#REF!</v>
      </c>
      <c r="D31" s="270" t="e">
        <f>#REF!</f>
        <v>#REF!</v>
      </c>
      <c r="E31" s="270" t="e">
        <f>#REF!</f>
        <v>#REF!</v>
      </c>
      <c r="F31" s="276" t="s">
        <v>120</v>
      </c>
      <c r="G31" s="273" t="e">
        <f t="shared" si="11"/>
        <v>#REF!</v>
      </c>
      <c r="H31" s="274" t="s">
        <v>121</v>
      </c>
      <c r="I31" s="276">
        <v>23.92</v>
      </c>
      <c r="J31" s="275" t="s">
        <v>122</v>
      </c>
      <c r="K31" s="276" t="e">
        <f t="shared" si="12"/>
        <v>#REF!</v>
      </c>
      <c r="L31" s="277" t="s">
        <v>21</v>
      </c>
      <c r="M31" s="276" t="e">
        <f t="shared" si="10"/>
        <v>#REF!</v>
      </c>
      <c r="N31" s="275" t="s">
        <v>122</v>
      </c>
      <c r="O31" s="276" t="e">
        <f t="shared" si="3"/>
        <v>#REF!</v>
      </c>
      <c r="P31" s="277" t="s">
        <v>21</v>
      </c>
      <c r="Q31" s="276">
        <v>23.92</v>
      </c>
      <c r="R31" s="275" t="s">
        <v>122</v>
      </c>
      <c r="S31" s="276" t="e">
        <f t="shared" si="4"/>
        <v>#REF!</v>
      </c>
      <c r="T31" s="277" t="s">
        <v>21</v>
      </c>
      <c r="U31" s="348">
        <v>0.0318</v>
      </c>
      <c r="V31" s="275" t="s">
        <v>122</v>
      </c>
      <c r="W31" s="278" t="e">
        <f t="shared" si="5"/>
        <v>#REF!</v>
      </c>
      <c r="X31" s="24"/>
      <c r="Y31" s="382" t="s">
        <v>41</v>
      </c>
      <c r="Z31" s="280" t="e">
        <f t="shared" si="6"/>
        <v>#REF!</v>
      </c>
      <c r="AA31" s="285" t="e">
        <f t="shared" si="7"/>
        <v>#REF!</v>
      </c>
      <c r="AB31" s="286" t="e">
        <f t="shared" si="8"/>
        <v>#REF!</v>
      </c>
      <c r="AC31" s="287" t="e">
        <f t="shared" si="9"/>
        <v>#REF!</v>
      </c>
      <c r="AD31" s="15"/>
    </row>
    <row r="32" spans="2:30" ht="18.75" hidden="1" thickBot="1">
      <c r="B32" s="288" t="s">
        <v>39</v>
      </c>
      <c r="C32" s="289" t="e">
        <f>#REF!</f>
        <v>#REF!</v>
      </c>
      <c r="D32" s="290" t="e">
        <f>#REF!</f>
        <v>#REF!</v>
      </c>
      <c r="E32" s="290" t="e">
        <f>#REF!</f>
        <v>#REF!</v>
      </c>
      <c r="F32" s="291" t="s">
        <v>120</v>
      </c>
      <c r="G32" s="292" t="e">
        <f t="shared" si="11"/>
        <v>#REF!</v>
      </c>
      <c r="H32" s="293" t="s">
        <v>121</v>
      </c>
      <c r="I32" s="291">
        <v>25.98</v>
      </c>
      <c r="J32" s="294" t="s">
        <v>122</v>
      </c>
      <c r="K32" s="291" t="e">
        <f t="shared" si="12"/>
        <v>#REF!</v>
      </c>
      <c r="L32" s="295" t="s">
        <v>21</v>
      </c>
      <c r="M32" s="276" t="e">
        <f t="shared" si="10"/>
        <v>#REF!</v>
      </c>
      <c r="N32" s="294" t="s">
        <v>122</v>
      </c>
      <c r="O32" s="291" t="e">
        <f t="shared" si="3"/>
        <v>#REF!</v>
      </c>
      <c r="P32" s="295" t="s">
        <v>21</v>
      </c>
      <c r="Q32" s="291">
        <v>25.98</v>
      </c>
      <c r="R32" s="294" t="s">
        <v>122</v>
      </c>
      <c r="S32" s="291" t="e">
        <f t="shared" si="4"/>
        <v>#REF!</v>
      </c>
      <c r="T32" s="295" t="s">
        <v>21</v>
      </c>
      <c r="U32" s="359">
        <v>0.0281</v>
      </c>
      <c r="V32" s="294" t="s">
        <v>122</v>
      </c>
      <c r="W32" s="296" t="e">
        <f t="shared" si="5"/>
        <v>#REF!</v>
      </c>
      <c r="X32" s="24"/>
      <c r="Y32" s="383" t="s">
        <v>39</v>
      </c>
      <c r="Z32" s="297" t="e">
        <f t="shared" si="6"/>
        <v>#REF!</v>
      </c>
      <c r="AA32" s="298" t="e">
        <f t="shared" si="7"/>
        <v>#REF!</v>
      </c>
      <c r="AB32" s="299" t="e">
        <f t="shared" si="8"/>
        <v>#REF!</v>
      </c>
      <c r="AC32" s="300" t="e">
        <f t="shared" si="9"/>
        <v>#REF!</v>
      </c>
      <c r="AD32" s="15"/>
    </row>
    <row r="33" spans="2:30" ht="18.75" hidden="1" thickBot="1">
      <c r="B33" s="24"/>
      <c r="C33" s="24"/>
      <c r="D33" s="41"/>
      <c r="E33" s="232"/>
      <c r="F33" s="30"/>
      <c r="G33" s="30"/>
      <c r="H33" s="30"/>
      <c r="I33" s="24"/>
      <c r="J33" s="30"/>
      <c r="K33" s="31" t="e">
        <f>SUM(K12:K32)</f>
        <v>#REF!</v>
      </c>
      <c r="L33" s="30"/>
      <c r="M33" s="24"/>
      <c r="N33" s="30"/>
      <c r="O33" s="31" t="e">
        <f>SUM(O12:O32)</f>
        <v>#REF!</v>
      </c>
      <c r="P33" s="30"/>
      <c r="Q33" s="24"/>
      <c r="R33" s="230"/>
      <c r="S33" s="29" t="e">
        <f>SUM(S12:S32)</f>
        <v>#REF!</v>
      </c>
      <c r="T33" s="30"/>
      <c r="U33" s="42" t="s">
        <v>22</v>
      </c>
      <c r="V33" s="30"/>
      <c r="W33" s="40" t="e">
        <f>SUM(W12:W32)</f>
        <v>#REF!</v>
      </c>
      <c r="X33" s="24"/>
      <c r="Y33" s="257" t="s">
        <v>102</v>
      </c>
      <c r="Z33" s="301" t="e">
        <f>SUM(Z12:Z32)</f>
        <v>#REF!</v>
      </c>
      <c r="AA33" s="302"/>
      <c r="AB33" s="301" t="e">
        <f>SUM(AB12:AB32)+AC33</f>
        <v>#REF!</v>
      </c>
      <c r="AC33" s="303" t="e">
        <f>SUM(AC12:AC32)/48</f>
        <v>#REF!</v>
      </c>
      <c r="AD33" s="15"/>
    </row>
    <row r="34" spans="2:30" ht="21" hidden="1" thickBot="1">
      <c r="B34" s="24"/>
      <c r="C34" s="24"/>
      <c r="D34" s="368"/>
      <c r="E34" s="232"/>
      <c r="F34" s="30"/>
      <c r="G34" s="30"/>
      <c r="H34" s="30"/>
      <c r="I34" s="24"/>
      <c r="J34" s="30"/>
      <c r="K34" s="24"/>
      <c r="L34" s="30"/>
      <c r="M34" s="30"/>
      <c r="N34" s="30"/>
      <c r="O34" s="24"/>
      <c r="P34" s="30"/>
      <c r="Q34" s="24"/>
      <c r="R34" s="230"/>
      <c r="S34" s="32"/>
      <c r="T34" s="24"/>
      <c r="U34" s="42" t="s">
        <v>137</v>
      </c>
      <c r="V34" s="304" t="s">
        <v>123</v>
      </c>
      <c r="W34" s="369" t="e">
        <f>IF($B$4="Q",5.53,IF($B$4="G",14.71,IF($B$4="5G",73.55)))</f>
        <v>#REF!</v>
      </c>
      <c r="X34" s="24"/>
      <c r="Y34" s="308"/>
      <c r="Z34" s="66"/>
      <c r="AA34" s="308"/>
      <c r="AB34" s="308"/>
      <c r="AC34" s="305"/>
      <c r="AD34" s="15"/>
    </row>
    <row r="35" spans="2:30" ht="20.25" hidden="1">
      <c r="B35" s="24"/>
      <c r="C35" s="24"/>
      <c r="D35" s="306"/>
      <c r="E35" s="231"/>
      <c r="F35" s="30"/>
      <c r="G35" s="30"/>
      <c r="H35" s="30"/>
      <c r="I35" s="24"/>
      <c r="J35" s="30"/>
      <c r="K35" s="24"/>
      <c r="L35" s="30"/>
      <c r="M35" s="30"/>
      <c r="N35" s="30"/>
      <c r="O35" s="24"/>
      <c r="P35" s="30"/>
      <c r="Q35" s="24"/>
      <c r="R35" s="230"/>
      <c r="S35" s="32"/>
      <c r="T35" s="24"/>
      <c r="U35" s="42" t="s">
        <v>73</v>
      </c>
      <c r="V35" s="30"/>
      <c r="W35" s="40" t="e">
        <f>SUM(W33:W34)</f>
        <v>#REF!</v>
      </c>
      <c r="X35" s="24"/>
      <c r="Y35" s="308"/>
      <c r="Z35" s="66"/>
      <c r="AA35" s="308"/>
      <c r="AB35" s="308"/>
      <c r="AC35" s="307"/>
      <c r="AD35" s="15"/>
    </row>
    <row r="36" spans="2:30" ht="20.25" hidden="1">
      <c r="B36" s="10"/>
      <c r="C36" s="10"/>
      <c r="D36" s="10"/>
      <c r="E36" s="10"/>
      <c r="F36" s="11"/>
      <c r="G36" s="11"/>
      <c r="H36" s="11"/>
      <c r="I36" s="10"/>
      <c r="J36" s="11"/>
      <c r="K36" s="10"/>
      <c r="L36" s="11"/>
      <c r="M36" s="10"/>
      <c r="N36" s="11"/>
      <c r="O36" s="10"/>
      <c r="P36" s="11"/>
      <c r="Q36" s="10"/>
      <c r="R36" s="228"/>
      <c r="S36" s="21"/>
      <c r="T36" s="10"/>
      <c r="U36" s="10"/>
      <c r="V36" s="11"/>
      <c r="W36" s="372"/>
      <c r="X36" s="10"/>
      <c r="Y36" s="308"/>
      <c r="Z36" s="66"/>
      <c r="AA36" s="308"/>
      <c r="AB36" s="308"/>
      <c r="AC36" s="373"/>
      <c r="AD36" s="15"/>
    </row>
    <row r="37" spans="2:30" ht="20.25" hidden="1">
      <c r="B37" s="10"/>
      <c r="C37" s="10"/>
      <c r="D37" s="10"/>
      <c r="E37" s="10"/>
      <c r="F37" s="11"/>
      <c r="G37" s="11"/>
      <c r="H37" s="11"/>
      <c r="I37" s="10"/>
      <c r="J37" s="11"/>
      <c r="K37" s="10"/>
      <c r="L37" s="11"/>
      <c r="M37" s="10"/>
      <c r="N37" s="11"/>
      <c r="O37" s="10"/>
      <c r="P37" s="11"/>
      <c r="Q37" s="10"/>
      <c r="R37" s="228"/>
      <c r="S37" s="12"/>
      <c r="T37" s="10"/>
      <c r="U37" s="10"/>
      <c r="V37" s="11"/>
      <c r="W37" s="13"/>
      <c r="X37" s="10"/>
      <c r="Y37" s="308"/>
      <c r="Z37" s="66"/>
      <c r="AA37" s="308"/>
      <c r="AB37" s="308"/>
      <c r="AC37" s="309"/>
      <c r="AD37" s="15"/>
    </row>
    <row r="38" spans="2:30" ht="15">
      <c r="B38" s="10"/>
      <c r="C38" s="10"/>
      <c r="D38" s="10"/>
      <c r="E38" s="10"/>
      <c r="F38" s="11"/>
      <c r="G38" s="11"/>
      <c r="H38" s="11"/>
      <c r="I38" s="10"/>
      <c r="J38" s="11"/>
      <c r="K38" s="10"/>
      <c r="L38" s="11"/>
      <c r="M38" s="10"/>
      <c r="N38" s="11"/>
      <c r="O38" s="10"/>
      <c r="P38" s="11"/>
      <c r="Q38" s="10"/>
      <c r="R38" s="228"/>
      <c r="S38" s="12"/>
      <c r="T38" s="10"/>
      <c r="U38" s="10"/>
      <c r="V38" s="11"/>
      <c r="W38" s="13"/>
      <c r="X38" s="10"/>
      <c r="Y38" s="10"/>
      <c r="Z38" s="10"/>
      <c r="AA38" s="10"/>
      <c r="AB38" s="10"/>
      <c r="AC38" s="10"/>
      <c r="AD38" s="15"/>
    </row>
    <row r="39" spans="2:30" ht="15">
      <c r="B39" s="17"/>
      <c r="C39" s="17"/>
      <c r="D39" s="17"/>
      <c r="E39" s="17"/>
      <c r="F39" s="18"/>
      <c r="G39" s="18"/>
      <c r="H39" s="18"/>
      <c r="I39" s="17"/>
      <c r="J39" s="18"/>
      <c r="K39" s="17"/>
      <c r="L39" s="18"/>
      <c r="M39" s="17"/>
      <c r="N39" s="18"/>
      <c r="O39" s="17"/>
      <c r="P39" s="18"/>
      <c r="Q39" s="17"/>
      <c r="R39" s="374"/>
      <c r="S39" s="19"/>
      <c r="T39" s="17"/>
      <c r="U39" s="17"/>
      <c r="V39" s="18"/>
      <c r="W39" s="20"/>
      <c r="X39" s="17"/>
      <c r="Y39" s="17"/>
      <c r="Z39" s="17"/>
      <c r="AA39" s="17"/>
      <c r="AB39" s="17"/>
      <c r="AC39" s="17"/>
      <c r="AD39" s="15"/>
    </row>
    <row r="40" spans="2:30" ht="15">
      <c r="B40" s="17"/>
      <c r="C40" s="17"/>
      <c r="D40" s="17"/>
      <c r="E40" s="17"/>
      <c r="F40" s="18"/>
      <c r="G40" s="18"/>
      <c r="H40" s="18"/>
      <c r="I40" s="17"/>
      <c r="J40" s="18"/>
      <c r="K40" s="17"/>
      <c r="L40" s="18"/>
      <c r="M40" s="17"/>
      <c r="N40" s="18"/>
      <c r="O40" s="17"/>
      <c r="P40" s="18"/>
      <c r="Q40" s="17"/>
      <c r="R40" s="374"/>
      <c r="S40" s="19"/>
      <c r="T40" s="17"/>
      <c r="U40" s="17"/>
      <c r="V40" s="18"/>
      <c r="W40" s="20"/>
      <c r="X40" s="17"/>
      <c r="Y40" s="17"/>
      <c r="Z40" s="17"/>
      <c r="AA40" s="17"/>
      <c r="AB40" s="17"/>
      <c r="AC40" s="17"/>
      <c r="AD40" s="15"/>
    </row>
    <row r="41" spans="2:30" ht="30">
      <c r="B41" s="375"/>
      <c r="C41" s="375"/>
      <c r="D41" s="375"/>
      <c r="E41" s="375"/>
      <c r="F41" s="376"/>
      <c r="G41" s="376"/>
      <c r="H41" s="376"/>
      <c r="I41" s="375"/>
      <c r="J41" s="376"/>
      <c r="K41" s="375"/>
      <c r="L41" s="376"/>
      <c r="M41" s="375"/>
      <c r="N41" s="376"/>
      <c r="O41" s="375"/>
      <c r="P41" s="376"/>
      <c r="Q41" s="375"/>
      <c r="R41" s="377"/>
      <c r="S41" s="375"/>
      <c r="T41" s="376"/>
      <c r="U41" s="375"/>
      <c r="V41" s="376"/>
      <c r="W41" s="375"/>
      <c r="X41" s="375"/>
      <c r="Y41" s="375"/>
      <c r="Z41" s="375"/>
      <c r="AA41" s="375"/>
      <c r="AB41" s="375"/>
      <c r="AC41" s="375"/>
      <c r="AD41" s="15"/>
    </row>
    <row r="42" spans="2:30" ht="30">
      <c r="B42" s="375"/>
      <c r="C42" s="375"/>
      <c r="D42" s="375"/>
      <c r="E42" s="375"/>
      <c r="F42" s="376"/>
      <c r="G42" s="376"/>
      <c r="H42" s="376"/>
      <c r="I42" s="375"/>
      <c r="J42" s="376"/>
      <c r="K42" s="375"/>
      <c r="L42" s="376"/>
      <c r="M42" s="375"/>
      <c r="N42" s="376"/>
      <c r="O42" s="375"/>
      <c r="P42" s="376"/>
      <c r="Q42" s="375"/>
      <c r="R42" s="377"/>
      <c r="S42" s="375"/>
      <c r="T42" s="376"/>
      <c r="U42" s="375"/>
      <c r="V42" s="376"/>
      <c r="W42" s="375"/>
      <c r="X42" s="375"/>
      <c r="Y42" s="375"/>
      <c r="Z42" s="375"/>
      <c r="AA42" s="375"/>
      <c r="AB42" s="375"/>
      <c r="AC42" s="375"/>
      <c r="AD42" s="15"/>
    </row>
    <row r="43" spans="2:30" ht="30">
      <c r="B43" s="375"/>
      <c r="C43" s="375"/>
      <c r="D43" s="375"/>
      <c r="E43" s="375"/>
      <c r="F43" s="376"/>
      <c r="G43" s="376"/>
      <c r="H43" s="376"/>
      <c r="I43" s="375"/>
      <c r="J43" s="376"/>
      <c r="K43" s="375"/>
      <c r="L43" s="376"/>
      <c r="M43" s="375"/>
      <c r="N43" s="376"/>
      <c r="O43" s="375"/>
      <c r="P43" s="385"/>
      <c r="Q43" s="375"/>
      <c r="R43" s="377"/>
      <c r="S43" s="375"/>
      <c r="T43" s="376"/>
      <c r="U43" s="375"/>
      <c r="V43" s="376"/>
      <c r="W43" s="375"/>
      <c r="X43" s="375"/>
      <c r="Y43" s="375"/>
      <c r="Z43" s="375"/>
      <c r="AA43" s="375"/>
      <c r="AB43" s="375"/>
      <c r="AC43" s="375"/>
      <c r="AD43" s="15"/>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11"/>
  <dimension ref="B1:S49"/>
  <sheetViews>
    <sheetView zoomScalePageLayoutView="0" workbookViewId="0" topLeftCell="A3">
      <selection activeCell="B9" sqref="B9"/>
    </sheetView>
  </sheetViews>
  <sheetFormatPr defaultColWidth="9.140625" defaultRowHeight="12.75"/>
  <cols>
    <col min="1" max="1" width="9.140625" style="538" customWidth="1"/>
    <col min="2" max="2" width="20.7109375" style="538" bestFit="1" customWidth="1"/>
    <col min="3" max="5" width="9.140625" style="538" customWidth="1"/>
    <col min="6" max="6" width="19.8515625" style="538" bestFit="1" customWidth="1"/>
    <col min="7" max="9" width="9.140625" style="538" customWidth="1"/>
    <col min="10" max="10" width="27.28125" style="538" bestFit="1" customWidth="1"/>
    <col min="11" max="13" width="9.140625" style="538" customWidth="1"/>
    <col min="14" max="14" width="28.140625" style="538" bestFit="1" customWidth="1"/>
    <col min="15" max="15" width="9.140625" style="582" customWidth="1"/>
    <col min="16" max="16" width="9.140625" style="538" customWidth="1"/>
    <col min="17" max="17" width="7.00390625" style="538" bestFit="1" customWidth="1"/>
    <col min="18" max="18" width="28.140625" style="538" bestFit="1" customWidth="1"/>
    <col min="19" max="19" width="9.140625" style="582" customWidth="1"/>
    <col min="20" max="16384" width="9.140625" style="538" customWidth="1"/>
  </cols>
  <sheetData>
    <row r="1" spans="2:7" ht="37.5" customHeight="1">
      <c r="B1" s="537" t="s">
        <v>197</v>
      </c>
      <c r="C1" s="570" t="s">
        <v>285</v>
      </c>
      <c r="F1" s="539" t="s">
        <v>198</v>
      </c>
      <c r="G1" s="571" t="s">
        <v>285</v>
      </c>
    </row>
    <row r="2" spans="2:6" ht="12.75">
      <c r="B2" s="540" t="s">
        <v>199</v>
      </c>
      <c r="F2" s="541" t="s">
        <v>200</v>
      </c>
    </row>
    <row r="3" spans="2:6" ht="12.75">
      <c r="B3" s="540"/>
      <c r="F3" s="541"/>
    </row>
    <row r="4" spans="2:18" ht="12.75">
      <c r="B4" s="540" t="s">
        <v>201</v>
      </c>
      <c r="F4" s="541" t="s">
        <v>202</v>
      </c>
      <c r="I4" s="542">
        <v>651630</v>
      </c>
      <c r="J4" s="543" t="s">
        <v>203</v>
      </c>
      <c r="M4" s="542">
        <v>366001</v>
      </c>
      <c r="N4" s="544" t="s">
        <v>288</v>
      </c>
      <c r="Q4" s="545">
        <v>650870</v>
      </c>
      <c r="R4" s="546" t="s">
        <v>204</v>
      </c>
    </row>
    <row r="5" spans="2:18" ht="12.75">
      <c r="B5" s="540" t="s">
        <v>205</v>
      </c>
      <c r="F5" s="541" t="s">
        <v>26</v>
      </c>
      <c r="I5" s="547">
        <v>651776</v>
      </c>
      <c r="J5" s="546" t="s">
        <v>206</v>
      </c>
      <c r="M5" s="542">
        <v>363000</v>
      </c>
      <c r="N5" s="544" t="s">
        <v>289</v>
      </c>
      <c r="Q5" s="548">
        <v>651194</v>
      </c>
      <c r="R5" s="546" t="s">
        <v>207</v>
      </c>
    </row>
    <row r="6" spans="2:18" ht="12.75" customHeight="1">
      <c r="B6" s="540" t="s">
        <v>208</v>
      </c>
      <c r="F6" s="541" t="s">
        <v>209</v>
      </c>
      <c r="I6" s="542">
        <v>651811</v>
      </c>
      <c r="J6" s="546" t="s">
        <v>215</v>
      </c>
      <c r="M6" s="542">
        <v>260105</v>
      </c>
      <c r="N6" s="544" t="s">
        <v>211</v>
      </c>
      <c r="Q6" s="545">
        <v>651393</v>
      </c>
      <c r="R6" s="546" t="s">
        <v>212</v>
      </c>
    </row>
    <row r="7" spans="2:18" ht="12.75">
      <c r="B7" s="540" t="s">
        <v>213</v>
      </c>
      <c r="F7" s="549" t="s">
        <v>214</v>
      </c>
      <c r="I7" s="542">
        <v>651825</v>
      </c>
      <c r="J7" s="546" t="s">
        <v>219</v>
      </c>
      <c r="M7" s="542">
        <v>301004</v>
      </c>
      <c r="N7" s="544" t="s">
        <v>216</v>
      </c>
      <c r="Q7" s="545">
        <v>650921</v>
      </c>
      <c r="R7" s="546" t="s">
        <v>217</v>
      </c>
    </row>
    <row r="8" spans="2:18" ht="12.75">
      <c r="B8" s="540" t="s">
        <v>218</v>
      </c>
      <c r="F8" s="549" t="s">
        <v>28</v>
      </c>
      <c r="I8" s="542">
        <v>310604</v>
      </c>
      <c r="J8" s="546" t="s">
        <v>236</v>
      </c>
      <c r="M8" s="542">
        <v>307201</v>
      </c>
      <c r="N8" s="544" t="s">
        <v>220</v>
      </c>
      <c r="Q8" s="545">
        <v>91000</v>
      </c>
      <c r="R8" s="546" t="s">
        <v>221</v>
      </c>
    </row>
    <row r="9" spans="2:10" ht="12.75">
      <c r="B9" s="540" t="s">
        <v>25</v>
      </c>
      <c r="F9" s="549" t="s">
        <v>222</v>
      </c>
      <c r="I9" s="542">
        <v>310607</v>
      </c>
      <c r="J9" s="546" t="s">
        <v>239</v>
      </c>
    </row>
    <row r="10" spans="2:14" ht="12.75" customHeight="1">
      <c r="B10" s="540" t="s">
        <v>214</v>
      </c>
      <c r="F10" s="541" t="s">
        <v>54</v>
      </c>
      <c r="M10" s="551">
        <v>240425</v>
      </c>
      <c r="N10" s="546" t="s">
        <v>226</v>
      </c>
    </row>
    <row r="11" spans="2:14" ht="12.75">
      <c r="B11" s="540" t="s">
        <v>28</v>
      </c>
      <c r="F11" s="549" t="s">
        <v>227</v>
      </c>
      <c r="M11" s="551">
        <v>230550</v>
      </c>
      <c r="N11" s="546" t="s">
        <v>229</v>
      </c>
    </row>
    <row r="12" spans="2:14" ht="12.75" customHeight="1">
      <c r="B12" s="540" t="s">
        <v>230</v>
      </c>
      <c r="F12" s="541" t="s">
        <v>231</v>
      </c>
      <c r="M12" s="551" t="s">
        <v>233</v>
      </c>
      <c r="N12" s="546" t="s">
        <v>234</v>
      </c>
    </row>
    <row r="13" spans="2:14" ht="12.75">
      <c r="B13" s="540" t="s">
        <v>222</v>
      </c>
      <c r="F13" s="549" t="s">
        <v>235</v>
      </c>
      <c r="M13" s="552"/>
      <c r="N13" s="553"/>
    </row>
    <row r="14" spans="2:14" ht="12.75">
      <c r="B14" s="540" t="s">
        <v>237</v>
      </c>
      <c r="F14" s="549" t="s">
        <v>238</v>
      </c>
      <c r="M14" s="542">
        <v>300637</v>
      </c>
      <c r="N14" s="544" t="s">
        <v>224</v>
      </c>
    </row>
    <row r="15" spans="2:14" ht="12.75">
      <c r="B15" s="540" t="s">
        <v>53</v>
      </c>
      <c r="F15" s="541" t="s">
        <v>27</v>
      </c>
      <c r="M15" s="552"/>
      <c r="N15" s="553"/>
    </row>
    <row r="16" spans="2:14" ht="12.75" customHeight="1">
      <c r="B16" s="540" t="s">
        <v>241</v>
      </c>
      <c r="F16" s="541" t="s">
        <v>242</v>
      </c>
      <c r="M16" s="554"/>
      <c r="N16" s="554"/>
    </row>
    <row r="17" spans="2:14" ht="12.75">
      <c r="B17" s="540" t="s">
        <v>244</v>
      </c>
      <c r="F17" s="541" t="s">
        <v>245</v>
      </c>
      <c r="M17" s="555"/>
      <c r="N17" s="556"/>
    </row>
    <row r="18" spans="2:14" ht="12.75" customHeight="1">
      <c r="B18" s="540" t="s">
        <v>57</v>
      </c>
      <c r="F18" s="549" t="s">
        <v>247</v>
      </c>
      <c r="M18" s="554"/>
      <c r="N18" s="554"/>
    </row>
    <row r="19" spans="2:14" ht="12.75">
      <c r="B19" s="540" t="s">
        <v>249</v>
      </c>
      <c r="F19" s="549" t="s">
        <v>250</v>
      </c>
      <c r="M19" s="555"/>
      <c r="N19" s="556"/>
    </row>
    <row r="20" spans="2:14" ht="12.75" customHeight="1">
      <c r="B20" s="540" t="s">
        <v>227</v>
      </c>
      <c r="F20" s="541" t="s">
        <v>252</v>
      </c>
      <c r="M20" s="554"/>
      <c r="N20" s="554"/>
    </row>
    <row r="21" spans="2:14" ht="13.5" thickBot="1">
      <c r="B21" s="540" t="s">
        <v>56</v>
      </c>
      <c r="F21" s="549" t="s">
        <v>254</v>
      </c>
      <c r="M21" s="555"/>
      <c r="N21" s="556"/>
    </row>
    <row r="22" spans="2:19" ht="12.75" customHeight="1" thickBot="1">
      <c r="B22" s="540" t="s">
        <v>256</v>
      </c>
      <c r="F22" s="541" t="s">
        <v>257</v>
      </c>
      <c r="M22" s="572"/>
      <c r="N22" s="573" t="s">
        <v>290</v>
      </c>
      <c r="O22" s="574" t="s">
        <v>291</v>
      </c>
      <c r="Q22" s="972" t="s">
        <v>299</v>
      </c>
      <c r="R22" s="973"/>
      <c r="S22" s="583" t="s">
        <v>300</v>
      </c>
    </row>
    <row r="23" ht="12.75">
      <c r="B23" s="540" t="s">
        <v>235</v>
      </c>
    </row>
    <row r="24" spans="2:19" ht="12.75" customHeight="1">
      <c r="B24" s="540" t="s">
        <v>260</v>
      </c>
      <c r="I24" s="542">
        <v>653025</v>
      </c>
      <c r="J24" s="546" t="s">
        <v>253</v>
      </c>
      <c r="M24" s="542">
        <v>366001</v>
      </c>
      <c r="N24" s="544" t="s">
        <v>288</v>
      </c>
      <c r="O24" s="608">
        <v>16</v>
      </c>
      <c r="Q24" s="542">
        <v>366001</v>
      </c>
      <c r="R24" s="544" t="s">
        <v>288</v>
      </c>
      <c r="S24" s="584">
        <v>23.654</v>
      </c>
    </row>
    <row r="25" spans="2:19" ht="12.75">
      <c r="B25" s="540" t="s">
        <v>238</v>
      </c>
      <c r="I25" s="542">
        <v>651947</v>
      </c>
      <c r="J25" s="546" t="s">
        <v>258</v>
      </c>
      <c r="M25" s="542">
        <v>301004</v>
      </c>
      <c r="N25" s="544" t="s">
        <v>216</v>
      </c>
      <c r="O25" s="608">
        <v>16</v>
      </c>
      <c r="Q25" s="542">
        <v>301004</v>
      </c>
      <c r="R25" s="544" t="s">
        <v>216</v>
      </c>
      <c r="S25" s="584">
        <v>26.648</v>
      </c>
    </row>
    <row r="26" spans="2:18" ht="15.75">
      <c r="B26" s="540" t="s">
        <v>263</v>
      </c>
      <c r="I26" s="550">
        <v>310158</v>
      </c>
      <c r="J26" s="546" t="s">
        <v>261</v>
      </c>
      <c r="M26" s="542">
        <v>363000</v>
      </c>
      <c r="N26" s="544" t="s">
        <v>289</v>
      </c>
      <c r="O26" s="608">
        <v>16</v>
      </c>
      <c r="P26" s="606"/>
      <c r="Q26" s="542">
        <v>363000</v>
      </c>
      <c r="R26" s="544" t="s">
        <v>289</v>
      </c>
    </row>
    <row r="27" spans="2:18" ht="15.75">
      <c r="B27" s="540" t="s">
        <v>247</v>
      </c>
      <c r="I27" s="554"/>
      <c r="J27" s="554"/>
      <c r="M27" s="542">
        <v>307201</v>
      </c>
      <c r="N27" s="544" t="s">
        <v>220</v>
      </c>
      <c r="O27" s="608">
        <v>16</v>
      </c>
      <c r="P27" s="606"/>
      <c r="Q27" s="542">
        <v>307201</v>
      </c>
      <c r="R27" s="544" t="s">
        <v>220</v>
      </c>
    </row>
    <row r="28" spans="2:18" ht="15.75">
      <c r="B28" s="540" t="s">
        <v>265</v>
      </c>
      <c r="I28" s="552"/>
      <c r="J28" s="557"/>
      <c r="M28" s="542">
        <v>260105</v>
      </c>
      <c r="N28" s="544" t="s">
        <v>211</v>
      </c>
      <c r="O28" s="608">
        <v>16</v>
      </c>
      <c r="P28" s="606"/>
      <c r="Q28" s="542">
        <v>260105</v>
      </c>
      <c r="R28" s="544" t="s">
        <v>211</v>
      </c>
    </row>
    <row r="29" spans="2:18" ht="15.75">
      <c r="B29" s="540" t="s">
        <v>266</v>
      </c>
      <c r="I29" s="554"/>
      <c r="J29" s="554"/>
      <c r="M29" s="542">
        <v>300637</v>
      </c>
      <c r="N29" s="544" t="s">
        <v>224</v>
      </c>
      <c r="O29" s="608">
        <v>8</v>
      </c>
      <c r="P29" s="606"/>
      <c r="Q29" s="542">
        <v>300637</v>
      </c>
      <c r="R29" s="544" t="s">
        <v>224</v>
      </c>
    </row>
    <row r="30" spans="2:18" ht="15.75">
      <c r="B30" s="540" t="s">
        <v>250</v>
      </c>
      <c r="I30" s="542">
        <v>651175</v>
      </c>
      <c r="J30" s="546" t="s">
        <v>255</v>
      </c>
      <c r="M30" s="542">
        <v>653025</v>
      </c>
      <c r="N30" s="546" t="s">
        <v>253</v>
      </c>
      <c r="O30" s="608">
        <v>8</v>
      </c>
      <c r="P30" s="606"/>
      <c r="Q30" s="542">
        <v>653025</v>
      </c>
      <c r="R30" s="546" t="s">
        <v>253</v>
      </c>
    </row>
    <row r="31" spans="2:18" ht="15.75">
      <c r="B31" s="540" t="s">
        <v>267</v>
      </c>
      <c r="I31" s="542">
        <v>651708</v>
      </c>
      <c r="J31" s="546" t="s">
        <v>259</v>
      </c>
      <c r="M31" s="542">
        <v>651947</v>
      </c>
      <c r="N31" s="546" t="s">
        <v>258</v>
      </c>
      <c r="O31" s="608">
        <v>8</v>
      </c>
      <c r="P31" s="606"/>
      <c r="Q31" s="542">
        <v>651947</v>
      </c>
      <c r="R31" s="546" t="s">
        <v>258</v>
      </c>
    </row>
    <row r="32" spans="2:18" ht="12.75">
      <c r="B32" s="540" t="s">
        <v>268</v>
      </c>
      <c r="I32" s="542">
        <v>310608</v>
      </c>
      <c r="J32" s="546" t="s">
        <v>262</v>
      </c>
      <c r="M32" s="550">
        <v>310158</v>
      </c>
      <c r="N32" s="546" t="s">
        <v>261</v>
      </c>
      <c r="O32" s="608">
        <v>4</v>
      </c>
      <c r="P32" s="607"/>
      <c r="Q32" s="550">
        <v>310158</v>
      </c>
      <c r="R32" s="546" t="s">
        <v>261</v>
      </c>
    </row>
    <row r="33" spans="2:18" ht="15.75">
      <c r="B33" s="540" t="s">
        <v>58</v>
      </c>
      <c r="I33" s="542">
        <v>310601</v>
      </c>
      <c r="J33" s="546" t="s">
        <v>264</v>
      </c>
      <c r="M33" s="542">
        <v>651175</v>
      </c>
      <c r="N33" s="546" t="s">
        <v>255</v>
      </c>
      <c r="O33" s="608"/>
      <c r="P33" s="606"/>
      <c r="Q33" s="542">
        <v>651175</v>
      </c>
      <c r="R33" s="546" t="s">
        <v>255</v>
      </c>
    </row>
    <row r="34" spans="2:18" ht="12.75">
      <c r="B34" s="540" t="s">
        <v>269</v>
      </c>
      <c r="M34" s="542">
        <v>651708</v>
      </c>
      <c r="N34" s="546" t="s">
        <v>259</v>
      </c>
      <c r="O34" s="608">
        <v>8</v>
      </c>
      <c r="P34" s="607"/>
      <c r="Q34" s="542">
        <v>651708</v>
      </c>
      <c r="R34" s="546" t="s">
        <v>259</v>
      </c>
    </row>
    <row r="35" spans="2:18" ht="12.75">
      <c r="B35" s="540" t="s">
        <v>270</v>
      </c>
      <c r="I35" s="547">
        <v>651392</v>
      </c>
      <c r="J35" s="546" t="s">
        <v>210</v>
      </c>
      <c r="M35" s="542">
        <v>310608</v>
      </c>
      <c r="N35" s="546" t="s">
        <v>262</v>
      </c>
      <c r="O35" s="608">
        <v>4</v>
      </c>
      <c r="P35" s="607"/>
      <c r="Q35" s="542">
        <v>310608</v>
      </c>
      <c r="R35" s="546" t="s">
        <v>262</v>
      </c>
    </row>
    <row r="36" spans="2:18" ht="12.75">
      <c r="B36" s="540" t="s">
        <v>271</v>
      </c>
      <c r="I36" s="550">
        <v>651620</v>
      </c>
      <c r="J36" s="546" t="s">
        <v>223</v>
      </c>
      <c r="M36" s="542">
        <v>310601</v>
      </c>
      <c r="N36" s="546" t="s">
        <v>264</v>
      </c>
      <c r="O36" s="608">
        <v>8</v>
      </c>
      <c r="P36" s="607"/>
      <c r="Q36" s="542">
        <v>310601</v>
      </c>
      <c r="R36" s="546" t="s">
        <v>264</v>
      </c>
    </row>
    <row r="37" spans="2:18" ht="15.75">
      <c r="B37" s="540" t="s">
        <v>272</v>
      </c>
      <c r="I37" s="542">
        <v>651810</v>
      </c>
      <c r="J37" s="546" t="s">
        <v>225</v>
      </c>
      <c r="M37" s="547">
        <v>651392</v>
      </c>
      <c r="N37" s="546" t="s">
        <v>210</v>
      </c>
      <c r="O37" s="608">
        <v>4</v>
      </c>
      <c r="P37" s="606"/>
      <c r="Q37" s="547">
        <v>651392</v>
      </c>
      <c r="R37" s="546" t="s">
        <v>210</v>
      </c>
    </row>
    <row r="38" spans="2:18" ht="15.75">
      <c r="B38" s="540" t="s">
        <v>273</v>
      </c>
      <c r="I38" s="542">
        <v>651885</v>
      </c>
      <c r="J38" s="546" t="s">
        <v>228</v>
      </c>
      <c r="M38" s="550">
        <v>651620</v>
      </c>
      <c r="N38" s="546" t="s">
        <v>223</v>
      </c>
      <c r="O38" s="608">
        <v>4</v>
      </c>
      <c r="P38" s="606"/>
      <c r="Q38" s="550">
        <v>651620</v>
      </c>
      <c r="R38" s="546" t="s">
        <v>223</v>
      </c>
    </row>
    <row r="39" spans="2:18" ht="15.75">
      <c r="B39" s="540" t="s">
        <v>254</v>
      </c>
      <c r="I39" s="542">
        <v>651881</v>
      </c>
      <c r="J39" s="546" t="s">
        <v>232</v>
      </c>
      <c r="M39" s="542">
        <v>651810</v>
      </c>
      <c r="N39" s="546" t="s">
        <v>225</v>
      </c>
      <c r="O39" s="608">
        <v>4</v>
      </c>
      <c r="P39" s="606"/>
      <c r="Q39" s="542">
        <v>651810</v>
      </c>
      <c r="R39" s="546" t="s">
        <v>225</v>
      </c>
    </row>
    <row r="40" spans="2:18" ht="12.75" customHeight="1">
      <c r="B40" s="540" t="s">
        <v>274</v>
      </c>
      <c r="I40" s="542">
        <v>310603</v>
      </c>
      <c r="J40" s="546" t="s">
        <v>240</v>
      </c>
      <c r="M40" s="542">
        <v>651885</v>
      </c>
      <c r="N40" s="546" t="s">
        <v>228</v>
      </c>
      <c r="O40" s="608">
        <v>4</v>
      </c>
      <c r="P40" s="606"/>
      <c r="Q40" s="542">
        <v>651885</v>
      </c>
      <c r="R40" s="546" t="s">
        <v>228</v>
      </c>
    </row>
    <row r="41" spans="2:18" ht="15.75">
      <c r="B41" s="540" t="s">
        <v>275</v>
      </c>
      <c r="I41" s="542">
        <v>310600</v>
      </c>
      <c r="J41" s="546" t="s">
        <v>243</v>
      </c>
      <c r="M41" s="542">
        <v>651881</v>
      </c>
      <c r="N41" s="546" t="s">
        <v>232</v>
      </c>
      <c r="O41" s="608">
        <v>4</v>
      </c>
      <c r="P41" s="606"/>
      <c r="Q41" s="542">
        <v>651881</v>
      </c>
      <c r="R41" s="546" t="s">
        <v>232</v>
      </c>
    </row>
    <row r="42" spans="2:18" ht="15.75">
      <c r="B42" s="540" t="s">
        <v>276</v>
      </c>
      <c r="I42" s="542">
        <v>310585</v>
      </c>
      <c r="J42" s="546" t="s">
        <v>246</v>
      </c>
      <c r="M42" s="542">
        <v>310603</v>
      </c>
      <c r="N42" s="546" t="s">
        <v>240</v>
      </c>
      <c r="O42" s="608">
        <v>4</v>
      </c>
      <c r="P42" s="606"/>
      <c r="Q42" s="542">
        <v>310603</v>
      </c>
      <c r="R42" s="546" t="s">
        <v>240</v>
      </c>
    </row>
    <row r="43" spans="9:18" ht="15.75">
      <c r="I43" s="542">
        <v>310599</v>
      </c>
      <c r="J43" s="546" t="s">
        <v>248</v>
      </c>
      <c r="M43" s="542">
        <v>310600</v>
      </c>
      <c r="N43" s="546" t="s">
        <v>243</v>
      </c>
      <c r="O43" s="608">
        <v>4</v>
      </c>
      <c r="P43" s="606"/>
      <c r="Q43" s="542">
        <v>310600</v>
      </c>
      <c r="R43" s="546" t="s">
        <v>243</v>
      </c>
    </row>
    <row r="44" spans="9:18" ht="15.75">
      <c r="I44" s="542">
        <v>310610</v>
      </c>
      <c r="J44" s="546" t="s">
        <v>251</v>
      </c>
      <c r="M44" s="542">
        <v>310585</v>
      </c>
      <c r="N44" s="546" t="s">
        <v>246</v>
      </c>
      <c r="O44" s="608">
        <v>4</v>
      </c>
      <c r="P44" s="606"/>
      <c r="Q44" s="542">
        <v>310585</v>
      </c>
      <c r="R44" s="546" t="s">
        <v>246</v>
      </c>
    </row>
    <row r="45" spans="9:18" ht="15.75">
      <c r="I45" s="558"/>
      <c r="J45" s="557"/>
      <c r="M45" s="542">
        <v>310599</v>
      </c>
      <c r="N45" s="546" t="s">
        <v>248</v>
      </c>
      <c r="O45" s="608">
        <v>4</v>
      </c>
      <c r="P45" s="606"/>
      <c r="Q45" s="542">
        <v>310599</v>
      </c>
      <c r="R45" s="546" t="s">
        <v>248</v>
      </c>
    </row>
    <row r="46" spans="9:18" ht="15.75">
      <c r="I46" s="554"/>
      <c r="J46" s="554"/>
      <c r="M46" s="542">
        <v>310610</v>
      </c>
      <c r="N46" s="546" t="s">
        <v>251</v>
      </c>
      <c r="O46" s="608">
        <v>4</v>
      </c>
      <c r="P46" s="606"/>
      <c r="Q46" s="542">
        <v>310610</v>
      </c>
      <c r="R46" s="546" t="s">
        <v>251</v>
      </c>
    </row>
    <row r="47" spans="9:10" ht="12.75">
      <c r="I47" s="552"/>
      <c r="J47" s="557"/>
    </row>
    <row r="48" spans="9:10" ht="12.75">
      <c r="I48" s="554"/>
      <c r="J48" s="554"/>
    </row>
    <row r="49" spans="9:10" ht="12.75">
      <c r="I49" s="552"/>
      <c r="J49" s="557"/>
    </row>
  </sheetData>
  <sheetProtection/>
  <mergeCells count="1">
    <mergeCell ref="Q22:R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Sherwin Williams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 Bryze</dc:creator>
  <cp:keywords/>
  <dc:description/>
  <cp:lastModifiedBy>ron bryze</cp:lastModifiedBy>
  <cp:lastPrinted>2007-06-19T00:02:11Z</cp:lastPrinted>
  <dcterms:created xsi:type="dcterms:W3CDTF">1999-11-30T19:02:22Z</dcterms:created>
  <dcterms:modified xsi:type="dcterms:W3CDTF">2013-09-03T16:14:29Z</dcterms:modified>
  <cp:category/>
  <cp:version/>
  <cp:contentType/>
  <cp:contentStatus/>
</cp:coreProperties>
</file>